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135" windowWidth="17175" windowHeight="7980"/>
  </bookViews>
  <sheets>
    <sheet name="03見積書未完成" sheetId="4" r:id="rId1"/>
    <sheet name="03見積書完成" sheetId="1" r:id="rId2"/>
    <sheet name="03請求書完成" sheetId="3" r:id="rId3"/>
    <sheet name="03納品書完成" sheetId="2" r:id="rId4"/>
  </sheets>
  <calcPr calcId="125725"/>
</workbook>
</file>

<file path=xl/calcChain.xml><?xml version="1.0" encoding="utf-8"?>
<calcChain xmlns="http://schemas.openxmlformats.org/spreadsheetml/2006/main">
  <c r="H25" i="4"/>
  <c r="E25"/>
  <c r="B25"/>
  <c r="H24"/>
  <c r="E24"/>
  <c r="B24"/>
  <c r="H23"/>
  <c r="E23"/>
  <c r="B23"/>
  <c r="E22"/>
  <c r="H22" s="1"/>
  <c r="B22"/>
  <c r="E21"/>
  <c r="H21" s="1"/>
  <c r="B21"/>
  <c r="E20"/>
  <c r="H20" s="1"/>
  <c r="B20"/>
  <c r="E19"/>
  <c r="H19" s="1"/>
  <c r="B19"/>
  <c r="E18"/>
  <c r="H18" s="1"/>
  <c r="B18"/>
  <c r="E17"/>
  <c r="H17" s="1"/>
  <c r="H26" s="1"/>
  <c r="B17"/>
  <c r="H27" l="1"/>
  <c r="H28"/>
  <c r="H29" l="1"/>
  <c r="H30"/>
  <c r="B14" s="1"/>
  <c r="A17" i="2"/>
  <c r="B17"/>
  <c r="E17"/>
  <c r="G17"/>
  <c r="H17"/>
  <c r="A18"/>
  <c r="B18"/>
  <c r="E18"/>
  <c r="G18"/>
  <c r="H18"/>
  <c r="A19"/>
  <c r="B19"/>
  <c r="E19"/>
  <c r="G19"/>
  <c r="H19"/>
  <c r="A20"/>
  <c r="B20"/>
  <c r="E20"/>
  <c r="G20"/>
  <c r="H20"/>
  <c r="A21"/>
  <c r="B21"/>
  <c r="E21"/>
  <c r="G21"/>
  <c r="H21"/>
  <c r="A22"/>
  <c r="B22"/>
  <c r="E22"/>
  <c r="G22"/>
  <c r="H22"/>
  <c r="A23"/>
  <c r="B23"/>
  <c r="E23"/>
  <c r="G23"/>
  <c r="H23"/>
  <c r="A24"/>
  <c r="B24"/>
  <c r="E24"/>
  <c r="G24"/>
  <c r="H24"/>
  <c r="A25"/>
  <c r="B25"/>
  <c r="E25"/>
  <c r="G25"/>
  <c r="H25"/>
  <c r="A17" i="3"/>
  <c r="B17"/>
  <c r="E17"/>
  <c r="G17"/>
  <c r="H17"/>
  <c r="A18"/>
  <c r="B18"/>
  <c r="E18"/>
  <c r="G18"/>
  <c r="H18"/>
  <c r="A19"/>
  <c r="B19"/>
  <c r="E19"/>
  <c r="G19"/>
  <c r="H19"/>
  <c r="A20"/>
  <c r="B20"/>
  <c r="E20"/>
  <c r="G20"/>
  <c r="H20"/>
  <c r="A21"/>
  <c r="B21"/>
  <c r="E21"/>
  <c r="G21"/>
  <c r="H21"/>
  <c r="A22"/>
  <c r="B22"/>
  <c r="E22"/>
  <c r="G22"/>
  <c r="H22"/>
  <c r="A23"/>
  <c r="B23"/>
  <c r="E23"/>
  <c r="G23"/>
  <c r="H23"/>
  <c r="A24"/>
  <c r="B24"/>
  <c r="E24"/>
  <c r="G24"/>
  <c r="H24"/>
  <c r="A25"/>
  <c r="B25"/>
  <c r="E25"/>
  <c r="G25"/>
  <c r="H25"/>
  <c r="H29" i="1"/>
  <c r="G27" i="3"/>
  <c r="G27" i="2"/>
  <c r="A7" i="3"/>
  <c r="A7" i="2"/>
  <c r="B17" i="1"/>
  <c r="E17"/>
  <c r="B18"/>
  <c r="E18"/>
  <c r="B19"/>
  <c r="E19"/>
  <c r="H19"/>
  <c r="B20"/>
  <c r="E20"/>
  <c r="B21"/>
  <c r="E21"/>
  <c r="H21"/>
  <c r="B22"/>
  <c r="E22"/>
  <c r="B23"/>
  <c r="E23"/>
  <c r="H23"/>
  <c r="B24"/>
  <c r="E24"/>
  <c r="H24"/>
  <c r="B25"/>
  <c r="E25"/>
  <c r="H25"/>
  <c r="H22" l="1"/>
  <c r="H20"/>
  <c r="H17"/>
  <c r="H18"/>
  <c r="H26" l="1"/>
  <c r="H26" i="3"/>
  <c r="H26" i="2"/>
  <c r="H27" l="1"/>
  <c r="H28" s="1"/>
  <c r="H27" i="3"/>
  <c r="H28" s="1"/>
  <c r="H27" i="1"/>
  <c r="H28" s="1"/>
  <c r="H30" s="1"/>
  <c r="B14" s="1"/>
  <c r="H29" i="2" l="1"/>
  <c r="H30" s="1"/>
  <c r="H29" i="3"/>
  <c r="H30" s="1"/>
  <c r="B14" s="1"/>
</calcChain>
</file>

<file path=xl/sharedStrings.xml><?xml version="1.0" encoding="utf-8"?>
<sst xmlns="http://schemas.openxmlformats.org/spreadsheetml/2006/main" count="195" uniqueCount="107">
  <si>
    <t>備考</t>
    <rPh sb="0" eb="2">
      <t>ビコウ</t>
    </rPh>
    <phoneticPr fontId="3"/>
  </si>
  <si>
    <t>合　　　計</t>
    <rPh sb="0" eb="1">
      <t>ゴウ</t>
    </rPh>
    <rPh sb="4" eb="5">
      <t>ケイ</t>
    </rPh>
    <phoneticPr fontId="3"/>
  </si>
  <si>
    <t>複合プリンタ</t>
    <rPh sb="0" eb="2">
      <t>フクゴウ</t>
    </rPh>
    <phoneticPr fontId="3"/>
  </si>
  <si>
    <t>A1015</t>
    <phoneticPr fontId="3"/>
  </si>
  <si>
    <t>インクジェットプリンタ</t>
    <phoneticPr fontId="3"/>
  </si>
  <si>
    <t>A1014</t>
    <phoneticPr fontId="3"/>
  </si>
  <si>
    <t>A1012</t>
    <phoneticPr fontId="3"/>
  </si>
  <si>
    <t>モバイルパソコン</t>
    <phoneticPr fontId="3"/>
  </si>
  <si>
    <t>A1013</t>
    <phoneticPr fontId="3"/>
  </si>
  <si>
    <t>A1000</t>
    <phoneticPr fontId="3"/>
  </si>
  <si>
    <t>ノート型パソコン</t>
    <rPh sb="3" eb="4">
      <t>ガタ</t>
    </rPh>
    <phoneticPr fontId="3"/>
  </si>
  <si>
    <t>金額</t>
    <rPh sb="0" eb="2">
      <t>キンガク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</si>
  <si>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</si>
  <si>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</si>
  <si>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商品名</t>
    <rPh sb="0" eb="3">
      <t>ショウヒンメイ</t>
    </rPh>
    <phoneticPr fontId="3"/>
  </si>
  <si>
    <t>商品№</t>
    <rPh sb="0" eb="2">
      <t>ショウヒン</t>
    </rPh>
    <phoneticPr fontId="3"/>
  </si>
  <si>
    <t>デスクトップ型パソコン</t>
    <rPh sb="6" eb="7">
      <t>ガタ</t>
    </rPh>
    <phoneticPr fontId="3"/>
  </si>
  <si>
    <t>A1011</t>
    <phoneticPr fontId="3"/>
  </si>
  <si>
    <t>電気スタンド</t>
    <rPh sb="0" eb="2">
      <t>デンキ</t>
    </rPh>
    <phoneticPr fontId="3"/>
  </si>
  <si>
    <t>A1010</t>
    <phoneticPr fontId="3"/>
  </si>
  <si>
    <t>㊞</t>
    <phoneticPr fontId="3"/>
  </si>
  <si>
    <t>担当：</t>
    <rPh sb="0" eb="2">
      <t>タントウ</t>
    </rPh>
    <phoneticPr fontId="3"/>
  </si>
  <si>
    <t>合計金額</t>
    <rPh sb="0" eb="2">
      <t>ゴウケイ</t>
    </rPh>
    <rPh sb="2" eb="4">
      <t>キンガク</t>
    </rPh>
    <phoneticPr fontId="3"/>
  </si>
  <si>
    <t>シャンデリア型照明</t>
    <rPh sb="6" eb="7">
      <t>ガタ</t>
    </rPh>
    <rPh sb="7" eb="9">
      <t>ショウメイ</t>
    </rPh>
    <phoneticPr fontId="3"/>
  </si>
  <si>
    <t>A1009</t>
    <phoneticPr fontId="3"/>
  </si>
  <si>
    <t>TEL：03-123-****</t>
    <phoneticPr fontId="3"/>
  </si>
  <si>
    <t>有効期限</t>
    <rPh sb="0" eb="2">
      <t>ユウコウ</t>
    </rPh>
    <rPh sb="2" eb="4">
      <t>キゲン</t>
    </rPh>
    <phoneticPr fontId="3"/>
  </si>
  <si>
    <t>両開き冷蔵庫</t>
    <rPh sb="0" eb="2">
      <t>リョウビラ</t>
    </rPh>
    <rPh sb="3" eb="6">
      <t>レイゾウコ</t>
    </rPh>
    <phoneticPr fontId="3"/>
  </si>
  <si>
    <t>A1008</t>
    <phoneticPr fontId="3"/>
  </si>
  <si>
    <t>東京都千代田区飯田橋x-x-x</t>
    <rPh sb="0" eb="10">
      <t>１０２－００７２</t>
    </rPh>
    <phoneticPr fontId="3"/>
  </si>
  <si>
    <t>取引方法</t>
    <rPh sb="0" eb="2">
      <t>トリヒキ</t>
    </rPh>
    <rPh sb="2" eb="4">
      <t>ホウホウ</t>
    </rPh>
    <phoneticPr fontId="3"/>
  </si>
  <si>
    <t>オーブン電子レンジ</t>
    <rPh sb="4" eb="6">
      <t>デンシ</t>
    </rPh>
    <phoneticPr fontId="3"/>
  </si>
  <si>
    <t>A1007</t>
    <phoneticPr fontId="3"/>
  </si>
  <si>
    <t>〒102-0073</t>
    <phoneticPr fontId="3"/>
  </si>
  <si>
    <t>受渡場所</t>
    <rPh sb="0" eb="2">
      <t>ウケワタシ</t>
    </rPh>
    <rPh sb="2" eb="4">
      <t>バショ</t>
    </rPh>
    <phoneticPr fontId="3"/>
  </si>
  <si>
    <t>スチームアイロン</t>
    <phoneticPr fontId="3"/>
  </si>
  <si>
    <t>A1006</t>
    <phoneticPr fontId="3"/>
  </si>
  <si>
    <t>エース電気㈱</t>
    <rPh sb="3" eb="5">
      <t>デンキ</t>
    </rPh>
    <phoneticPr fontId="3"/>
  </si>
  <si>
    <t>受渡期日</t>
    <rPh sb="0" eb="2">
      <t>ウケワタシ</t>
    </rPh>
    <rPh sb="2" eb="4">
      <t>キジツ</t>
    </rPh>
    <phoneticPr fontId="3"/>
  </si>
  <si>
    <t>リモコン式扇風機</t>
    <rPh sb="4" eb="5">
      <t>シキ</t>
    </rPh>
    <rPh sb="5" eb="8">
      <t>センプウキ</t>
    </rPh>
    <phoneticPr fontId="3"/>
  </si>
  <si>
    <t>A1005</t>
    <phoneticPr fontId="3"/>
  </si>
  <si>
    <t>下記の通りお見積申し上げます。</t>
    <rPh sb="0" eb="2">
      <t>カキ</t>
    </rPh>
    <rPh sb="3" eb="4">
      <t>トオ</t>
    </rPh>
    <rPh sb="6" eb="8">
      <t>ミツモ</t>
    </rPh>
    <rPh sb="8" eb="9">
      <t>モウ</t>
    </rPh>
    <rPh sb="10" eb="11">
      <t>ア</t>
    </rPh>
    <phoneticPr fontId="3"/>
  </si>
  <si>
    <t>イオン式エアコン</t>
    <rPh sb="3" eb="4">
      <t>シキ</t>
    </rPh>
    <phoneticPr fontId="3"/>
  </si>
  <si>
    <t>A1004</t>
    <phoneticPr fontId="3"/>
  </si>
  <si>
    <t>２槽式洗濯機</t>
    <rPh sb="1" eb="2">
      <t>ソウ</t>
    </rPh>
    <rPh sb="2" eb="3">
      <t>シキ</t>
    </rPh>
    <rPh sb="3" eb="6">
      <t>センタクキ</t>
    </rPh>
    <phoneticPr fontId="3"/>
  </si>
  <si>
    <t>A1003</t>
    <phoneticPr fontId="3"/>
  </si>
  <si>
    <t>様</t>
    <rPh sb="0" eb="1">
      <t>サマ</t>
    </rPh>
    <phoneticPr fontId="3"/>
  </si>
  <si>
    <t>ドラム式洗濯機</t>
    <rPh sb="3" eb="4">
      <t>シキ</t>
    </rPh>
    <rPh sb="4" eb="7">
      <t>センタクキ</t>
    </rPh>
    <phoneticPr fontId="3"/>
  </si>
  <si>
    <t>A1002</t>
    <phoneticPr fontId="3"/>
  </si>
  <si>
    <t>薄型プラズマテレビ</t>
    <rPh sb="0" eb="2">
      <t>ウスガタ</t>
    </rPh>
    <phoneticPr fontId="3"/>
  </si>
  <si>
    <t>A1001</t>
    <phoneticPr fontId="3"/>
  </si>
  <si>
    <t>号）</t>
    <rPh sb="0" eb="1">
      <t>ゴウ</t>
    </rPh>
    <phoneticPr fontId="3"/>
  </si>
  <si>
    <t>（見積第　</t>
    <rPh sb="1" eb="3">
      <t>ミツモリ</t>
    </rPh>
    <rPh sb="3" eb="4">
      <t>ダイ</t>
    </rPh>
    <phoneticPr fontId="3"/>
  </si>
  <si>
    <t>薄型液晶テレビ</t>
    <rPh sb="0" eb="2">
      <t>ウスガタ</t>
    </rPh>
    <rPh sb="2" eb="4">
      <t>エキショウ</t>
    </rPh>
    <phoneticPr fontId="3"/>
  </si>
  <si>
    <t>A1000</t>
    <phoneticPr fontId="3"/>
  </si>
  <si>
    <t>御　見　積　書</t>
    <rPh sb="0" eb="1">
      <t>オ</t>
    </rPh>
    <rPh sb="2" eb="3">
      <t>ケン</t>
    </rPh>
    <rPh sb="4" eb="5">
      <t>セキ</t>
    </rPh>
    <rPh sb="6" eb="7">
      <t>ショ</t>
    </rPh>
    <phoneticPr fontId="3"/>
  </si>
  <si>
    <t>金額</t>
    <rPh sb="0" eb="2">
      <t>キンガク</t>
    </rPh>
    <phoneticPr fontId="3"/>
  </si>
  <si>
    <t>商品名</t>
    <rPh sb="0" eb="2">
      <t>ショウヒン</t>
    </rPh>
    <rPh sb="2" eb="3">
      <t>メイ</t>
    </rPh>
    <phoneticPr fontId="3"/>
  </si>
  <si>
    <t>型番一覧</t>
    <rPh sb="0" eb="2">
      <t>カタバン</t>
    </rPh>
    <rPh sb="2" eb="4">
      <t>イチラン</t>
    </rPh>
    <phoneticPr fontId="3"/>
  </si>
  <si>
    <t>見積書作成日</t>
    <rPh sb="0" eb="2">
      <t>ミツ</t>
    </rPh>
    <rPh sb="2" eb="3">
      <t>ショ</t>
    </rPh>
    <rPh sb="3" eb="5">
      <t>サクセイ</t>
    </rPh>
    <rPh sb="5" eb="6">
      <t>ヒ</t>
    </rPh>
    <phoneticPr fontId="3"/>
  </si>
  <si>
    <t>№</t>
    <phoneticPr fontId="3"/>
  </si>
  <si>
    <t>㊞</t>
    <phoneticPr fontId="3"/>
  </si>
  <si>
    <t>TEL：03-123-****</t>
    <phoneticPr fontId="3"/>
  </si>
  <si>
    <t>〒102-0073</t>
    <phoneticPr fontId="3"/>
  </si>
  <si>
    <t>納品場所</t>
    <rPh sb="0" eb="2">
      <t>ノウヒン</t>
    </rPh>
    <rPh sb="2" eb="4">
      <t>バショ</t>
    </rPh>
    <phoneticPr fontId="3"/>
  </si>
  <si>
    <t>納品日</t>
    <rPh sb="0" eb="3">
      <t>ノウヒンビ</t>
    </rPh>
    <phoneticPr fontId="3"/>
  </si>
  <si>
    <t>下記の通り納品いたしました。</t>
    <rPh sb="0" eb="2">
      <t>カキ</t>
    </rPh>
    <rPh sb="3" eb="4">
      <t>トオ</t>
    </rPh>
    <rPh sb="5" eb="7">
      <t>ノウヒン</t>
    </rPh>
    <phoneticPr fontId="3"/>
  </si>
  <si>
    <t>納　品　書</t>
    <rPh sb="0" eb="1">
      <t>オサム</t>
    </rPh>
    <rPh sb="2" eb="3">
      <t>ヒン</t>
    </rPh>
    <rPh sb="4" eb="5">
      <t>ショ</t>
    </rPh>
    <phoneticPr fontId="3"/>
  </si>
  <si>
    <t>納品書作成日</t>
    <rPh sb="0" eb="2">
      <t>ノウヒン</t>
    </rPh>
    <rPh sb="2" eb="3">
      <t>ショ</t>
    </rPh>
    <rPh sb="3" eb="5">
      <t>サクセイ</t>
    </rPh>
    <rPh sb="5" eb="6">
      <t>ヒ</t>
    </rPh>
    <phoneticPr fontId="3"/>
  </si>
  <si>
    <t>№</t>
    <phoneticPr fontId="3"/>
  </si>
  <si>
    <t>下記の通りご請求申し上げます。</t>
    <rPh sb="0" eb="2">
      <t>カキ</t>
    </rPh>
    <rPh sb="3" eb="4">
      <t>トオ</t>
    </rPh>
    <rPh sb="6" eb="8">
      <t>セイキュウ</t>
    </rPh>
    <rPh sb="8" eb="9">
      <t>モウ</t>
    </rPh>
    <rPh sb="10" eb="11">
      <t>ア</t>
    </rPh>
    <phoneticPr fontId="3"/>
  </si>
  <si>
    <t>請　求　書</t>
    <rPh sb="0" eb="1">
      <t>ショウ</t>
    </rPh>
    <rPh sb="2" eb="3">
      <t>モトム</t>
    </rPh>
    <rPh sb="4" eb="5">
      <t>ショ</t>
    </rPh>
    <phoneticPr fontId="3"/>
  </si>
  <si>
    <t>請求書作成日</t>
    <rPh sb="0" eb="2">
      <t>セイキュウ</t>
    </rPh>
    <rPh sb="2" eb="3">
      <t>ショ</t>
    </rPh>
    <rPh sb="3" eb="5">
      <t>サクセイ</t>
    </rPh>
    <rPh sb="5" eb="6">
      <t>ヒ</t>
    </rPh>
    <phoneticPr fontId="3"/>
  </si>
  <si>
    <t>ソーテック商事株式会社</t>
    <rPh sb="5" eb="7">
      <t>ショウジ</t>
    </rPh>
    <rPh sb="7" eb="11">
      <t>カブシキガイシャ</t>
    </rPh>
    <phoneticPr fontId="3"/>
  </si>
  <si>
    <t>-</t>
    <phoneticPr fontId="3"/>
  </si>
  <si>
    <t>小　  　　計</t>
    <rPh sb="0" eb="1">
      <t>ショウ</t>
    </rPh>
    <rPh sb="6" eb="7">
      <t>ケイ</t>
    </rPh>
    <phoneticPr fontId="3"/>
  </si>
  <si>
    <t>値引き</t>
    <rPh sb="0" eb="2">
      <t>ネビ</t>
    </rPh>
    <phoneticPr fontId="3"/>
  </si>
  <si>
    <t>値引き後金額</t>
    <rPh sb="0" eb="2">
      <t>ネビ</t>
    </rPh>
    <rPh sb="3" eb="4">
      <t>ゴ</t>
    </rPh>
    <rPh sb="4" eb="6">
      <t>キンガク</t>
    </rPh>
    <phoneticPr fontId="3"/>
  </si>
  <si>
    <t>消費税</t>
    <rPh sb="0" eb="3">
      <t>ショウヒゼイ</t>
    </rPh>
    <phoneticPr fontId="3"/>
  </si>
  <si>
    <t>A1014</t>
  </si>
  <si>
    <t>A1011</t>
  </si>
  <si>
    <t>A1015</t>
  </si>
  <si>
    <t>A1008</t>
  </si>
  <si>
    <t>№</t>
    <phoneticPr fontId="3"/>
  </si>
  <si>
    <t>A1000</t>
    <phoneticPr fontId="3"/>
  </si>
  <si>
    <t>A1001</t>
    <phoneticPr fontId="3"/>
  </si>
  <si>
    <t>A1002</t>
    <phoneticPr fontId="3"/>
  </si>
  <si>
    <t>A1003</t>
    <phoneticPr fontId="3"/>
  </si>
  <si>
    <t>A1004</t>
    <phoneticPr fontId="3"/>
  </si>
  <si>
    <t>A1005</t>
    <phoneticPr fontId="3"/>
  </si>
  <si>
    <t>A1006</t>
    <phoneticPr fontId="3"/>
  </si>
  <si>
    <t>スチームアイロン</t>
    <phoneticPr fontId="3"/>
  </si>
  <si>
    <t>〒102-0073</t>
    <phoneticPr fontId="3"/>
  </si>
  <si>
    <t>A1007</t>
    <phoneticPr fontId="3"/>
  </si>
  <si>
    <t>A1008</t>
    <phoneticPr fontId="3"/>
  </si>
  <si>
    <t>TEL：03-123-****</t>
    <phoneticPr fontId="3"/>
  </si>
  <si>
    <t>A1009</t>
    <phoneticPr fontId="3"/>
  </si>
  <si>
    <t>-</t>
    <phoneticPr fontId="3"/>
  </si>
  <si>
    <t>㊞</t>
    <phoneticPr fontId="3"/>
  </si>
  <si>
    <t>A1010</t>
    <phoneticPr fontId="3"/>
  </si>
  <si>
    <t>A1011</t>
    <phoneticPr fontId="3"/>
  </si>
  <si>
    <t>A1012</t>
    <phoneticPr fontId="3"/>
  </si>
  <si>
    <t>A1013</t>
    <phoneticPr fontId="3"/>
  </si>
  <si>
    <t>モバイルパソコン</t>
    <phoneticPr fontId="3"/>
  </si>
  <si>
    <t>A1014</t>
    <phoneticPr fontId="3"/>
  </si>
  <si>
    <t>インクジェットプリンタ</t>
    <phoneticPr fontId="3"/>
  </si>
  <si>
    <t>A1015</t>
    <phoneticPr fontId="3"/>
  </si>
</sst>
</file>

<file path=xl/styles.xml><?xml version="1.0" encoding="utf-8"?>
<styleSheet xmlns="http://schemas.openxmlformats.org/spreadsheetml/2006/main">
  <numFmts count="3">
    <numFmt numFmtId="6" formatCode="&quot;¥&quot;#,##0;[Red]&quot;¥&quot;\-#,##0"/>
    <numFmt numFmtId="176" formatCode="_(&quot;$&quot;* #,##0.00_);_(&quot;$&quot;* \(#,##0.00\);_(&quot;$&quot;* &quot;-&quot;??_);_(@_)"/>
    <numFmt numFmtId="177" formatCode="&quot;△&quot;&quot;¥&quot;#,##0"/>
  </numFmts>
  <fonts count="16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u/>
      <sz val="24"/>
      <color theme="1"/>
      <name val="ＭＳ Ｐゴシック"/>
      <family val="3"/>
      <charset val="128"/>
      <scheme val="minor"/>
    </font>
    <font>
      <u/>
      <sz val="24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Arial"/>
      <family val="2"/>
    </font>
    <font>
      <sz val="10"/>
      <name val="ＭＳ Ｐゴシック"/>
      <family val="3"/>
      <charset val="128"/>
    </font>
    <font>
      <sz val="10"/>
      <color theme="1"/>
      <name val="ＭＳ Ｐゴシック"/>
      <family val="1"/>
      <scheme val="minor"/>
    </font>
    <font>
      <b/>
      <sz val="14"/>
      <color indexed="8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theme="8" tint="0.79998168889431442"/>
      </patternFill>
    </fill>
    <fill>
      <patternFill patternType="solid">
        <fgColor rgb="FFCCFFFF"/>
        <bgColor indexed="64"/>
      </patternFill>
    </fill>
    <fill>
      <patternFill patternType="solid">
        <fgColor theme="8"/>
        <bgColor theme="8"/>
      </patternFill>
    </fill>
  </fills>
  <borders count="37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8" tint="0.39997558519241921"/>
      </right>
      <top/>
      <bottom style="thin">
        <color theme="8" tint="0.39997558519241921"/>
      </bottom>
      <diagonal/>
    </border>
    <border>
      <left/>
      <right/>
      <top/>
      <bottom style="thin">
        <color theme="8" tint="0.39997558519241921"/>
      </bottom>
      <diagonal/>
    </border>
    <border>
      <left style="thin">
        <color theme="8" tint="0.39997558519241921"/>
      </left>
      <right/>
      <top/>
      <bottom style="thin">
        <color theme="8" tint="0.39997558519241921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theme="8" tint="0.39997558519241921"/>
      </right>
      <top style="thin">
        <color theme="8" tint="0.39997558519241921"/>
      </top>
      <bottom style="thin">
        <color theme="8" tint="0.39997558519241921"/>
      </bottom>
      <diagonal/>
    </border>
    <border>
      <left/>
      <right/>
      <top style="thin">
        <color theme="8" tint="0.39997558519241921"/>
      </top>
      <bottom style="thin">
        <color theme="8" tint="0.39997558519241921"/>
      </bottom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</borders>
  <cellStyleXfs count="9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0" fontId="13" fillId="0" borderId="0"/>
    <xf numFmtId="0" fontId="14" fillId="0" borderId="0"/>
    <xf numFmtId="0" fontId="11" fillId="0" borderId="0"/>
    <xf numFmtId="0" fontId="11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76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0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22" xfId="0" applyBorder="1">
      <alignment vertical="center"/>
    </xf>
    <xf numFmtId="0" fontId="0" fillId="0" borderId="23" xfId="0" applyBorder="1" applyAlignment="1">
      <alignment vertical="center"/>
    </xf>
    <xf numFmtId="38" fontId="0" fillId="0" borderId="24" xfId="1" applyFont="1" applyBorder="1">
      <alignment vertical="center"/>
    </xf>
    <xf numFmtId="0" fontId="0" fillId="0" borderId="25" xfId="0" applyFont="1" applyBorder="1">
      <alignment vertical="center"/>
    </xf>
    <xf numFmtId="0" fontId="0" fillId="0" borderId="26" xfId="0" applyFont="1" applyBorder="1">
      <alignment vertical="center"/>
    </xf>
    <xf numFmtId="38" fontId="0" fillId="2" borderId="24" xfId="1" applyFont="1" applyFill="1" applyBorder="1">
      <alignment vertical="center"/>
    </xf>
    <xf numFmtId="0" fontId="0" fillId="2" borderId="25" xfId="0" applyFont="1" applyFill="1" applyBorder="1">
      <alignment vertical="center"/>
    </xf>
    <xf numFmtId="0" fontId="0" fillId="2" borderId="26" xfId="0" applyFont="1" applyFill="1" applyBorder="1">
      <alignment vertical="center"/>
    </xf>
    <xf numFmtId="0" fontId="6" fillId="3" borderId="30" xfId="0" applyFont="1" applyFill="1" applyBorder="1" applyAlignment="1">
      <alignment horizontal="center" vertical="center"/>
    </xf>
    <xf numFmtId="0" fontId="6" fillId="3" borderId="32" xfId="0" applyFont="1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7" fillId="0" borderId="33" xfId="0" applyFont="1" applyBorder="1">
      <alignment vertical="center"/>
    </xf>
    <xf numFmtId="0" fontId="7" fillId="0" borderId="33" xfId="0" applyFont="1" applyFill="1" applyBorder="1">
      <alignment vertical="center"/>
    </xf>
    <xf numFmtId="0" fontId="0" fillId="0" borderId="20" xfId="0" applyBorder="1">
      <alignment vertical="center"/>
    </xf>
    <xf numFmtId="0" fontId="0" fillId="0" borderId="33" xfId="0" applyBorder="1">
      <alignment vertical="center"/>
    </xf>
    <xf numFmtId="0" fontId="8" fillId="0" borderId="33" xfId="0" applyFont="1" applyBorder="1">
      <alignment vertical="center"/>
    </xf>
    <xf numFmtId="0" fontId="0" fillId="2" borderId="26" xfId="0" applyFill="1" applyBorder="1">
      <alignment vertical="center"/>
    </xf>
    <xf numFmtId="0" fontId="0" fillId="0" borderId="26" xfId="0" applyBorder="1">
      <alignment vertical="center"/>
    </xf>
    <xf numFmtId="0" fontId="2" fillId="4" borderId="34" xfId="0" applyFont="1" applyFill="1" applyBorder="1" applyAlignment="1">
      <alignment horizontal="center" vertical="center"/>
    </xf>
    <xf numFmtId="0" fontId="2" fillId="4" borderId="35" xfId="0" applyFont="1" applyFill="1" applyBorder="1" applyAlignment="1">
      <alignment horizontal="center" vertical="center"/>
    </xf>
    <xf numFmtId="0" fontId="2" fillId="4" borderId="36" xfId="0" applyFont="1" applyFill="1" applyBorder="1" applyAlignment="1">
      <alignment horizontal="center" vertical="center"/>
    </xf>
    <xf numFmtId="0" fontId="0" fillId="0" borderId="33" xfId="0" applyBorder="1" applyAlignment="1">
      <alignment horizontal="right" vertical="center"/>
    </xf>
    <xf numFmtId="38" fontId="0" fillId="0" borderId="0" xfId="0" applyNumberFormat="1">
      <alignment vertical="center"/>
    </xf>
    <xf numFmtId="38" fontId="0" fillId="0" borderId="22" xfId="1" applyFont="1" applyBorder="1" applyAlignment="1">
      <alignment horizontal="right" vertical="center"/>
    </xf>
    <xf numFmtId="6" fontId="7" fillId="0" borderId="33" xfId="8" applyFont="1" applyBorder="1">
      <alignment vertical="center"/>
    </xf>
    <xf numFmtId="9" fontId="0" fillId="0" borderId="19" xfId="0" applyNumberFormat="1" applyBorder="1" applyAlignment="1">
      <alignment vertical="center"/>
    </xf>
    <xf numFmtId="9" fontId="5" fillId="0" borderId="14" xfId="0" applyNumberFormat="1" applyFont="1" applyBorder="1" applyAlignment="1">
      <alignment vertical="center"/>
    </xf>
    <xf numFmtId="0" fontId="0" fillId="0" borderId="20" xfId="0" applyBorder="1">
      <alignment vertical="center"/>
    </xf>
    <xf numFmtId="6" fontId="0" fillId="0" borderId="18" xfId="8" applyNumberFormat="1" applyFont="1" applyBorder="1" applyAlignment="1">
      <alignment horizontal="right" vertical="center"/>
    </xf>
    <xf numFmtId="6" fontId="0" fillId="0" borderId="17" xfId="8" applyNumberFormat="1" applyFont="1" applyBorder="1" applyAlignment="1">
      <alignment horizontal="right" vertical="center"/>
    </xf>
    <xf numFmtId="38" fontId="0" fillId="0" borderId="18" xfId="1" applyFont="1" applyBorder="1" applyAlignment="1">
      <alignment horizontal="right" vertical="center"/>
    </xf>
    <xf numFmtId="38" fontId="0" fillId="0" borderId="17" xfId="1" applyFont="1" applyBorder="1" applyAlignment="1">
      <alignment horizontal="right" vertical="center"/>
    </xf>
    <xf numFmtId="0" fontId="0" fillId="0" borderId="18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0" fillId="0" borderId="21" xfId="0" applyBorder="1" applyAlignment="1">
      <alignment horizontal="right" vertical="center"/>
    </xf>
    <xf numFmtId="0" fontId="0" fillId="0" borderId="20" xfId="0" applyBorder="1">
      <alignment vertical="center"/>
    </xf>
    <xf numFmtId="0" fontId="0" fillId="0" borderId="19" xfId="0" applyBorder="1">
      <alignment vertical="center"/>
    </xf>
    <xf numFmtId="6" fontId="0" fillId="0" borderId="18" xfId="8" applyFont="1" applyBorder="1" applyAlignment="1">
      <alignment horizontal="right" vertical="center"/>
    </xf>
    <xf numFmtId="6" fontId="0" fillId="0" borderId="17" xfId="8" applyFont="1" applyBorder="1" applyAlignment="1">
      <alignment horizontal="right" vertical="center"/>
    </xf>
    <xf numFmtId="0" fontId="7" fillId="0" borderId="33" xfId="0" applyFont="1" applyBorder="1" applyAlignment="1">
      <alignment horizontal="center" vertical="center"/>
    </xf>
    <xf numFmtId="0" fontId="6" fillId="3" borderId="28" xfId="0" applyFont="1" applyFill="1" applyBorder="1" applyAlignment="1">
      <alignment horizontal="center" vertical="center"/>
    </xf>
    <xf numFmtId="0" fontId="6" fillId="3" borderId="29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38" fontId="0" fillId="0" borderId="19" xfId="1" applyFont="1" applyBorder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0" fillId="3" borderId="27" xfId="0" applyFill="1" applyBorder="1">
      <alignment vertical="center"/>
    </xf>
    <xf numFmtId="0" fontId="6" fillId="3" borderId="31" xfId="0" applyFont="1" applyFill="1" applyBorder="1" applyAlignment="1">
      <alignment horizontal="center" vertical="center"/>
    </xf>
    <xf numFmtId="0" fontId="4" fillId="0" borderId="13" xfId="0" applyFont="1" applyBorder="1" applyAlignment="1">
      <alignment horizontal="right" vertical="center"/>
    </xf>
    <xf numFmtId="0" fontId="0" fillId="0" borderId="12" xfId="0" applyBorder="1">
      <alignment vertical="center"/>
    </xf>
    <xf numFmtId="0" fontId="0" fillId="0" borderId="11" xfId="0" applyBorder="1">
      <alignment vertical="center"/>
    </xf>
    <xf numFmtId="6" fontId="0" fillId="0" borderId="10" xfId="8" applyNumberFormat="1" applyFont="1" applyBorder="1" applyAlignment="1">
      <alignment horizontal="right" vertical="center"/>
    </xf>
    <xf numFmtId="6" fontId="0" fillId="0" borderId="9" xfId="8" applyNumberFormat="1" applyFont="1" applyBorder="1" applyAlignment="1">
      <alignment horizontal="right" vertical="center"/>
    </xf>
    <xf numFmtId="0" fontId="0" fillId="0" borderId="20" xfId="0" applyBorder="1" applyAlignment="1">
      <alignment horizontal="right" vertical="center"/>
    </xf>
    <xf numFmtId="177" fontId="0" fillId="0" borderId="18" xfId="0" applyNumberFormat="1" applyBorder="1" applyAlignment="1">
      <alignment horizontal="right" vertical="center"/>
    </xf>
    <xf numFmtId="177" fontId="0" fillId="0" borderId="17" xfId="0" applyNumberFormat="1" applyBorder="1" applyAlignment="1">
      <alignment horizontal="right" vertical="center"/>
    </xf>
    <xf numFmtId="0" fontId="0" fillId="0" borderId="19" xfId="0" applyBorder="1" applyAlignment="1">
      <alignment horizontal="right" vertical="center"/>
    </xf>
    <xf numFmtId="0" fontId="5" fillId="0" borderId="16" xfId="0" applyFont="1" applyBorder="1" applyAlignment="1">
      <alignment horizontal="right" vertical="center"/>
    </xf>
    <xf numFmtId="0" fontId="5" fillId="0" borderId="15" xfId="0" applyFont="1" applyBorder="1" applyAlignment="1">
      <alignment horizontal="right" vertical="center"/>
    </xf>
    <xf numFmtId="0" fontId="0" fillId="0" borderId="18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19" xfId="0" applyBorder="1" applyAlignment="1">
      <alignment vertical="center"/>
    </xf>
    <xf numFmtId="0" fontId="15" fillId="0" borderId="33" xfId="0" applyFont="1" applyBorder="1" applyAlignment="1">
      <alignment horizontal="center" vertical="center"/>
    </xf>
    <xf numFmtId="0" fontId="0" fillId="0" borderId="17" xfId="0" applyBorder="1" applyAlignment="1">
      <alignment vertical="center"/>
    </xf>
    <xf numFmtId="38" fontId="0" fillId="0" borderId="18" xfId="0" applyNumberFormat="1" applyBorder="1" applyAlignment="1">
      <alignment vertical="center"/>
    </xf>
  </cellXfs>
  <cellStyles count="9">
    <cellStyle name="桁区切り" xfId="1" builtinId="6"/>
    <cellStyle name="桁区切り 2" xfId="2"/>
    <cellStyle name="通貨" xfId="8" builtinId="7"/>
    <cellStyle name="通貨 [0.00] 2" xfId="3"/>
    <cellStyle name="標準" xfId="0" builtinId="0"/>
    <cellStyle name="標準 2" xfId="4"/>
    <cellStyle name="標準 3" xfId="5"/>
    <cellStyle name="標準 4" xfId="6"/>
    <cellStyle name="標準 5" xfId="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566610</xdr:colOff>
      <xdr:row>7</xdr:row>
      <xdr:rowOff>104775</xdr:rowOff>
    </xdr:from>
    <xdr:ext cx="843090" cy="409575"/>
    <xdr:sp macro="" textlink="">
      <xdr:nvSpPr>
        <xdr:cNvPr id="2" name="正方形/長方形 1"/>
        <xdr:cNvSpPr/>
      </xdr:nvSpPr>
      <xdr:spPr>
        <a:xfrm>
          <a:off x="3709860" y="1590675"/>
          <a:ext cx="843090" cy="409575"/>
        </a:xfrm>
        <a:prstGeom prst="rect">
          <a:avLst/>
        </a:prstGeom>
        <a:noFill/>
      </xdr:spPr>
      <xdr:txBody>
        <a:bodyPr wrap="none" lIns="91440" tIns="45720" rIns="91440" bIns="45720">
          <a:prstTxWarp prst="textStop">
            <a:avLst/>
          </a:prstTxWarp>
          <a:spAutoFit/>
        </a:bodyPr>
        <a:lstStyle/>
        <a:p>
          <a:pPr algn="ctr"/>
          <a:r>
            <a:rPr lang="en-US" altLang="ja-JP" sz="5400" b="1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</a:rPr>
            <a:t>A</a:t>
          </a:r>
          <a:endParaRPr lang="ja-JP" altLang="en-US" sz="5400" b="1" cap="none" spc="0">
            <a:ln w="18000">
              <a:solidFill>
                <a:schemeClr val="accent2">
                  <a:satMod val="140000"/>
                </a:schemeClr>
              </a:solidFill>
              <a:prstDash val="solid"/>
              <a:miter lim="800000"/>
            </a:ln>
            <a:noFill/>
            <a:effectLst>
              <a:outerShdw blurRad="25500" dist="23000" dir="7020000" algn="tl">
                <a:srgbClr val="000000">
                  <a:alpha val="50000"/>
                </a:srgbClr>
              </a:outerShdw>
            </a:effectLst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566610</xdr:colOff>
      <xdr:row>7</xdr:row>
      <xdr:rowOff>104775</xdr:rowOff>
    </xdr:from>
    <xdr:ext cx="843090" cy="409575"/>
    <xdr:sp macro="" textlink="">
      <xdr:nvSpPr>
        <xdr:cNvPr id="2" name="正方形/長方形 1"/>
        <xdr:cNvSpPr/>
      </xdr:nvSpPr>
      <xdr:spPr>
        <a:xfrm>
          <a:off x="3309810" y="1304925"/>
          <a:ext cx="843090" cy="409575"/>
        </a:xfrm>
        <a:prstGeom prst="rect">
          <a:avLst/>
        </a:prstGeom>
        <a:noFill/>
      </xdr:spPr>
      <xdr:txBody>
        <a:bodyPr wrap="none" lIns="91440" tIns="45720" rIns="91440" bIns="45720">
          <a:prstTxWarp prst="textStop">
            <a:avLst/>
          </a:prstTxWarp>
          <a:spAutoFit/>
        </a:bodyPr>
        <a:lstStyle/>
        <a:p>
          <a:pPr algn="ctr"/>
          <a:r>
            <a:rPr lang="en-US" altLang="ja-JP" sz="5400" b="1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</a:rPr>
            <a:t>A</a:t>
          </a:r>
          <a:endParaRPr lang="ja-JP" altLang="en-US" sz="5400" b="1" cap="none" spc="0">
            <a:ln w="18000">
              <a:solidFill>
                <a:schemeClr val="accent2">
                  <a:satMod val="140000"/>
                </a:schemeClr>
              </a:solidFill>
              <a:prstDash val="solid"/>
              <a:miter lim="800000"/>
            </a:ln>
            <a:noFill/>
            <a:effectLst>
              <a:outerShdw blurRad="25500" dist="23000" dir="7020000" algn="tl">
                <a:srgbClr val="000000">
                  <a:alpha val="50000"/>
                </a:srgbClr>
              </a:outerShdw>
            </a:effectLst>
          </a:endParaRP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566610</xdr:colOff>
      <xdr:row>7</xdr:row>
      <xdr:rowOff>104775</xdr:rowOff>
    </xdr:from>
    <xdr:ext cx="843090" cy="409575"/>
    <xdr:sp macro="" textlink="">
      <xdr:nvSpPr>
        <xdr:cNvPr id="2" name="正方形/長方形 1"/>
        <xdr:cNvSpPr/>
      </xdr:nvSpPr>
      <xdr:spPr>
        <a:xfrm>
          <a:off x="3309810" y="1304925"/>
          <a:ext cx="843090" cy="409575"/>
        </a:xfrm>
        <a:prstGeom prst="rect">
          <a:avLst/>
        </a:prstGeom>
        <a:noFill/>
      </xdr:spPr>
      <xdr:txBody>
        <a:bodyPr wrap="none" lIns="91440" tIns="45720" rIns="91440" bIns="45720">
          <a:prstTxWarp prst="textStop">
            <a:avLst/>
          </a:prstTxWarp>
          <a:spAutoFit/>
        </a:bodyPr>
        <a:lstStyle/>
        <a:p>
          <a:pPr algn="ctr"/>
          <a:r>
            <a:rPr lang="en-US" altLang="ja-JP" sz="5400" b="1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</a:rPr>
            <a:t>A</a:t>
          </a:r>
          <a:endParaRPr lang="ja-JP" altLang="en-US" sz="5400" b="1" cap="none" spc="0">
            <a:ln w="18000">
              <a:solidFill>
                <a:schemeClr val="accent2">
                  <a:satMod val="140000"/>
                </a:schemeClr>
              </a:solidFill>
              <a:prstDash val="solid"/>
              <a:miter lim="800000"/>
            </a:ln>
            <a:noFill/>
            <a:effectLst>
              <a:outerShdw blurRad="25500" dist="23000" dir="7020000" algn="tl">
                <a:srgbClr val="000000">
                  <a:alpha val="50000"/>
                </a:srgbClr>
              </a:outerShdw>
            </a:effectLst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566610</xdr:colOff>
      <xdr:row>7</xdr:row>
      <xdr:rowOff>104775</xdr:rowOff>
    </xdr:from>
    <xdr:ext cx="843090" cy="409575"/>
    <xdr:sp macro="" textlink="">
      <xdr:nvSpPr>
        <xdr:cNvPr id="2" name="正方形/長方形 1"/>
        <xdr:cNvSpPr/>
      </xdr:nvSpPr>
      <xdr:spPr>
        <a:xfrm>
          <a:off x="3309810" y="1304925"/>
          <a:ext cx="843090" cy="409575"/>
        </a:xfrm>
        <a:prstGeom prst="rect">
          <a:avLst/>
        </a:prstGeom>
        <a:noFill/>
      </xdr:spPr>
      <xdr:txBody>
        <a:bodyPr wrap="none" lIns="91440" tIns="45720" rIns="91440" bIns="45720">
          <a:prstTxWarp prst="textStop">
            <a:avLst/>
          </a:prstTxWarp>
          <a:spAutoFit/>
        </a:bodyPr>
        <a:lstStyle/>
        <a:p>
          <a:pPr algn="ctr"/>
          <a:r>
            <a:rPr lang="en-US" altLang="ja-JP" sz="5400" b="1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</a:rPr>
            <a:t>A</a:t>
          </a:r>
          <a:endParaRPr lang="ja-JP" altLang="en-US" sz="5400" b="1" cap="none" spc="0">
            <a:ln w="18000">
              <a:solidFill>
                <a:schemeClr val="accent2">
                  <a:satMod val="140000"/>
                </a:schemeClr>
              </a:solidFill>
              <a:prstDash val="solid"/>
              <a:miter lim="800000"/>
            </a:ln>
            <a:noFill/>
            <a:effectLst>
              <a:outerShdw blurRad="25500" dist="23000" dir="7020000" algn="tl">
                <a:srgbClr val="000000">
                  <a:alpha val="50000"/>
                </a:srgbClr>
              </a:outerShdw>
            </a:effectLst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M35"/>
  <sheetViews>
    <sheetView tabSelected="1" zoomScale="60" zoomScaleNormal="60" workbookViewId="0"/>
  </sheetViews>
  <sheetFormatPr defaultRowHeight="13.5"/>
  <cols>
    <col min="1" max="1" width="10.5" customWidth="1"/>
    <col min="2" max="2" width="17.5" customWidth="1"/>
    <col min="3" max="3" width="5.625" customWidth="1"/>
    <col min="4" max="4" width="7.625" customWidth="1"/>
    <col min="6" max="6" width="6.5" bestFit="1" customWidth="1"/>
    <col min="7" max="7" width="12.375" customWidth="1"/>
    <col min="8" max="8" width="16.125" customWidth="1"/>
    <col min="9" max="9" width="4" customWidth="1"/>
    <col min="11" max="11" width="9.375" customWidth="1"/>
    <col min="12" max="12" width="20" bestFit="1" customWidth="1"/>
  </cols>
  <sheetData>
    <row r="1" spans="1:13">
      <c r="G1" s="31" t="s">
        <v>83</v>
      </c>
      <c r="H1" s="24"/>
    </row>
    <row r="2" spans="1:13">
      <c r="G2" s="24" t="s">
        <v>59</v>
      </c>
      <c r="H2" s="24"/>
    </row>
    <row r="3" spans="1:13">
      <c r="G3" s="5"/>
      <c r="H3" s="5"/>
      <c r="K3" s="30" t="s">
        <v>58</v>
      </c>
      <c r="L3" s="29" t="s">
        <v>57</v>
      </c>
      <c r="M3" s="28" t="s">
        <v>11</v>
      </c>
    </row>
    <row r="4" spans="1:13" ht="28.5">
      <c r="A4" s="53" t="s">
        <v>55</v>
      </c>
      <c r="B4" s="54"/>
      <c r="C4" s="54"/>
      <c r="D4" s="54"/>
      <c r="E4" s="54"/>
      <c r="F4" s="54"/>
      <c r="G4" s="54"/>
      <c r="H4" s="54"/>
      <c r="I4" s="54"/>
      <c r="K4" s="26" t="s">
        <v>84</v>
      </c>
      <c r="L4" s="16" t="s">
        <v>53</v>
      </c>
      <c r="M4" s="15">
        <v>158600</v>
      </c>
    </row>
    <row r="5" spans="1:13">
      <c r="D5" t="s">
        <v>52</v>
      </c>
      <c r="F5" t="s">
        <v>51</v>
      </c>
      <c r="K5" s="27" t="s">
        <v>85</v>
      </c>
      <c r="L5" s="13" t="s">
        <v>49</v>
      </c>
      <c r="M5" s="12">
        <v>235600</v>
      </c>
    </row>
    <row r="6" spans="1:13">
      <c r="K6" s="26" t="s">
        <v>86</v>
      </c>
      <c r="L6" s="16" t="s">
        <v>47</v>
      </c>
      <c r="M6" s="15">
        <v>128000</v>
      </c>
    </row>
    <row r="7" spans="1:13" ht="21">
      <c r="A7" s="50" t="s">
        <v>73</v>
      </c>
      <c r="B7" s="50"/>
      <c r="C7" s="50"/>
      <c r="D7" s="25" t="s">
        <v>46</v>
      </c>
      <c r="K7" s="14" t="s">
        <v>87</v>
      </c>
      <c r="L7" s="13" t="s">
        <v>44</v>
      </c>
      <c r="M7" s="12">
        <v>23000</v>
      </c>
    </row>
    <row r="8" spans="1:13">
      <c r="K8" s="17" t="s">
        <v>88</v>
      </c>
      <c r="L8" s="16" t="s">
        <v>42</v>
      </c>
      <c r="M8" s="15">
        <v>210000</v>
      </c>
    </row>
    <row r="9" spans="1:13">
      <c r="A9" t="s">
        <v>41</v>
      </c>
      <c r="K9" s="14" t="s">
        <v>89</v>
      </c>
      <c r="L9" s="13" t="s">
        <v>39</v>
      </c>
      <c r="M9" s="12">
        <v>6000</v>
      </c>
    </row>
    <row r="10" spans="1:13" ht="18.75" customHeight="1">
      <c r="A10" s="24" t="s">
        <v>38</v>
      </c>
      <c r="B10" s="24"/>
      <c r="G10" s="56" t="s">
        <v>37</v>
      </c>
      <c r="H10" s="56"/>
      <c r="K10" s="17" t="s">
        <v>90</v>
      </c>
      <c r="L10" s="16" t="s">
        <v>91</v>
      </c>
      <c r="M10" s="15">
        <v>3500</v>
      </c>
    </row>
    <row r="11" spans="1:13" ht="18.75" customHeight="1">
      <c r="A11" s="37" t="s">
        <v>34</v>
      </c>
      <c r="B11" s="37"/>
      <c r="G11" t="s">
        <v>92</v>
      </c>
      <c r="K11" s="14" t="s">
        <v>93</v>
      </c>
      <c r="L11" s="13" t="s">
        <v>31</v>
      </c>
      <c r="M11" s="12">
        <v>53000</v>
      </c>
    </row>
    <row r="12" spans="1:13" ht="18.75" customHeight="1">
      <c r="A12" s="37" t="s">
        <v>30</v>
      </c>
      <c r="B12" s="37"/>
      <c r="G12" t="s">
        <v>29</v>
      </c>
      <c r="K12" s="17" t="s">
        <v>94</v>
      </c>
      <c r="L12" s="16" t="s">
        <v>27</v>
      </c>
      <c r="M12" s="15">
        <v>160000</v>
      </c>
    </row>
    <row r="13" spans="1:13" ht="18.75" customHeight="1">
      <c r="A13" s="37" t="s">
        <v>26</v>
      </c>
      <c r="B13" s="37"/>
      <c r="G13" t="s">
        <v>95</v>
      </c>
      <c r="K13" s="14" t="s">
        <v>96</v>
      </c>
      <c r="L13" s="13" t="s">
        <v>23</v>
      </c>
      <c r="M13" s="12">
        <v>80000</v>
      </c>
    </row>
    <row r="14" spans="1:13" ht="17.25">
      <c r="A14" s="22" t="s">
        <v>22</v>
      </c>
      <c r="B14" s="34">
        <f>H30</f>
        <v>718591</v>
      </c>
      <c r="C14" s="21" t="s">
        <v>97</v>
      </c>
      <c r="G14" s="20" t="s">
        <v>21</v>
      </c>
      <c r="I14" t="s">
        <v>98</v>
      </c>
      <c r="K14" s="17" t="s">
        <v>99</v>
      </c>
      <c r="L14" s="16" t="s">
        <v>18</v>
      </c>
      <c r="M14" s="15">
        <v>3500</v>
      </c>
    </row>
    <row r="15" spans="1:13" ht="14.25" thickBot="1">
      <c r="K15" s="14" t="s">
        <v>100</v>
      </c>
      <c r="L15" s="13" t="s">
        <v>16</v>
      </c>
      <c r="M15" s="12">
        <v>110000</v>
      </c>
    </row>
    <row r="16" spans="1:13" ht="18.75" customHeight="1">
      <c r="A16" s="19" t="s">
        <v>15</v>
      </c>
      <c r="B16" s="51" t="s">
        <v>14</v>
      </c>
      <c r="C16" s="58"/>
      <c r="D16" s="52"/>
      <c r="E16" s="51" t="s">
        <v>12</v>
      </c>
      <c r="F16" s="52"/>
      <c r="G16" s="18" t="s">
        <v>13</v>
      </c>
      <c r="H16" s="51" t="s">
        <v>11</v>
      </c>
      <c r="I16" s="57"/>
      <c r="K16" s="17" t="s">
        <v>101</v>
      </c>
      <c r="L16" s="16" t="s">
        <v>10</v>
      </c>
      <c r="M16" s="15">
        <v>160000</v>
      </c>
    </row>
    <row r="17" spans="1:13" ht="18.75" customHeight="1">
      <c r="A17" s="11" t="s">
        <v>84</v>
      </c>
      <c r="B17" s="42" t="str">
        <f t="shared" ref="B17:B25" si="0">IF(A17="","",VLOOKUP(A17,$K$4:$M$19,2))</f>
        <v>薄型液晶テレビ</v>
      </c>
      <c r="C17" s="43"/>
      <c r="D17" s="44"/>
      <c r="E17" s="40">
        <f t="shared" ref="E17:E25" si="1">IF(A17="","",VLOOKUP(A17,$K$4:$M$19,3))</f>
        <v>158600</v>
      </c>
      <c r="F17" s="55"/>
      <c r="G17" s="10">
        <v>1</v>
      </c>
      <c r="H17" s="40">
        <f t="shared" ref="H17:H25" si="2">IF(G17="","",G17*E17)</f>
        <v>158600</v>
      </c>
      <c r="I17" s="41"/>
      <c r="K17" s="14" t="s">
        <v>102</v>
      </c>
      <c r="L17" s="13" t="s">
        <v>103</v>
      </c>
      <c r="M17" s="12">
        <v>150000</v>
      </c>
    </row>
    <row r="18" spans="1:13" ht="18.75" customHeight="1">
      <c r="A18" s="11" t="s">
        <v>101</v>
      </c>
      <c r="B18" s="42" t="str">
        <f t="shared" si="0"/>
        <v>ノート型パソコン</v>
      </c>
      <c r="C18" s="43"/>
      <c r="D18" s="44"/>
      <c r="E18" s="40">
        <f t="shared" si="1"/>
        <v>160000</v>
      </c>
      <c r="F18" s="55"/>
      <c r="G18" s="10">
        <v>2</v>
      </c>
      <c r="H18" s="40">
        <f t="shared" si="2"/>
        <v>320000</v>
      </c>
      <c r="I18" s="41"/>
      <c r="K18" s="17" t="s">
        <v>104</v>
      </c>
      <c r="L18" s="16" t="s">
        <v>105</v>
      </c>
      <c r="M18" s="15">
        <v>38000</v>
      </c>
    </row>
    <row r="19" spans="1:13" ht="18.75" customHeight="1">
      <c r="A19" s="10" t="s">
        <v>79</v>
      </c>
      <c r="B19" s="42" t="str">
        <f t="shared" si="0"/>
        <v>インクジェットプリンタ</v>
      </c>
      <c r="C19" s="43"/>
      <c r="D19" s="44"/>
      <c r="E19" s="40">
        <f t="shared" si="1"/>
        <v>38000</v>
      </c>
      <c r="F19" s="55"/>
      <c r="G19" s="10">
        <v>1</v>
      </c>
      <c r="H19" s="40">
        <f t="shared" si="2"/>
        <v>38000</v>
      </c>
      <c r="I19" s="41"/>
      <c r="K19" s="14" t="s">
        <v>106</v>
      </c>
      <c r="L19" s="13" t="s">
        <v>2</v>
      </c>
      <c r="M19" s="12">
        <v>48000</v>
      </c>
    </row>
    <row r="20" spans="1:13" ht="18.75" customHeight="1">
      <c r="A20" s="10" t="s">
        <v>80</v>
      </c>
      <c r="B20" s="42" t="str">
        <f t="shared" si="0"/>
        <v>デスクトップ型パソコン</v>
      </c>
      <c r="C20" s="43"/>
      <c r="D20" s="44"/>
      <c r="E20" s="40">
        <f t="shared" si="1"/>
        <v>110000</v>
      </c>
      <c r="F20" s="55"/>
      <c r="G20" s="10">
        <v>1</v>
      </c>
      <c r="H20" s="40">
        <f t="shared" si="2"/>
        <v>110000</v>
      </c>
      <c r="I20" s="41"/>
    </row>
    <row r="21" spans="1:13" ht="18.75" customHeight="1">
      <c r="A21" s="10" t="s">
        <v>81</v>
      </c>
      <c r="B21" s="42" t="str">
        <f t="shared" si="0"/>
        <v>複合プリンタ</v>
      </c>
      <c r="C21" s="43"/>
      <c r="D21" s="44"/>
      <c r="E21" s="40">
        <f t="shared" si="1"/>
        <v>48000</v>
      </c>
      <c r="F21" s="55"/>
      <c r="G21" s="10">
        <v>1</v>
      </c>
      <c r="H21" s="40">
        <f t="shared" si="2"/>
        <v>48000</v>
      </c>
      <c r="I21" s="41"/>
    </row>
    <row r="22" spans="1:13" ht="18.75" customHeight="1">
      <c r="A22" s="10" t="s">
        <v>82</v>
      </c>
      <c r="B22" s="42" t="str">
        <f t="shared" si="0"/>
        <v>両開き冷蔵庫</v>
      </c>
      <c r="C22" s="43"/>
      <c r="D22" s="44"/>
      <c r="E22" s="40">
        <f t="shared" si="1"/>
        <v>160000</v>
      </c>
      <c r="F22" s="55"/>
      <c r="G22" s="10">
        <v>1</v>
      </c>
      <c r="H22" s="40">
        <f t="shared" si="2"/>
        <v>160000</v>
      </c>
      <c r="I22" s="41"/>
    </row>
    <row r="23" spans="1:13" ht="18.75" customHeight="1">
      <c r="A23" s="11"/>
      <c r="B23" s="42" t="str">
        <f t="shared" si="0"/>
        <v/>
      </c>
      <c r="C23" s="43"/>
      <c r="D23" s="44"/>
      <c r="E23" s="40" t="str">
        <f t="shared" si="1"/>
        <v/>
      </c>
      <c r="F23" s="55"/>
      <c r="G23" s="10"/>
      <c r="H23" s="40" t="str">
        <f t="shared" si="2"/>
        <v/>
      </c>
      <c r="I23" s="41"/>
    </row>
    <row r="24" spans="1:13" ht="18.75" customHeight="1">
      <c r="A24" s="11"/>
      <c r="B24" s="42" t="str">
        <f t="shared" si="0"/>
        <v/>
      </c>
      <c r="C24" s="43"/>
      <c r="D24" s="44"/>
      <c r="E24" s="40" t="str">
        <f t="shared" si="1"/>
        <v/>
      </c>
      <c r="F24" s="55"/>
      <c r="G24" s="10"/>
      <c r="H24" s="40" t="str">
        <f t="shared" si="2"/>
        <v/>
      </c>
      <c r="I24" s="41"/>
    </row>
    <row r="25" spans="1:13" ht="18.75" customHeight="1">
      <c r="A25" s="11"/>
      <c r="B25" s="42" t="str">
        <f t="shared" si="0"/>
        <v/>
      </c>
      <c r="C25" s="43"/>
      <c r="D25" s="44"/>
      <c r="E25" s="40" t="str">
        <f t="shared" si="1"/>
        <v/>
      </c>
      <c r="F25" s="55"/>
      <c r="G25" s="10"/>
      <c r="H25" s="40" t="str">
        <f t="shared" si="2"/>
        <v/>
      </c>
      <c r="I25" s="41"/>
    </row>
    <row r="26" spans="1:13" ht="18.75" customHeight="1">
      <c r="A26" s="45" t="s">
        <v>75</v>
      </c>
      <c r="B26" s="46"/>
      <c r="C26" s="46"/>
      <c r="D26" s="46"/>
      <c r="E26" s="46"/>
      <c r="F26" s="46"/>
      <c r="G26" s="47"/>
      <c r="H26" s="48">
        <f>SUM(H17:I25)</f>
        <v>834600</v>
      </c>
      <c r="I26" s="49"/>
    </row>
    <row r="27" spans="1:13" ht="18.75" customHeight="1">
      <c r="A27" s="45" t="s">
        <v>76</v>
      </c>
      <c r="B27" s="64"/>
      <c r="C27" s="64"/>
      <c r="D27" s="64"/>
      <c r="E27" s="64"/>
      <c r="F27" s="64"/>
      <c r="G27" s="35">
        <v>0.18</v>
      </c>
      <c r="H27" s="65">
        <f>H26*G27</f>
        <v>150228</v>
      </c>
      <c r="I27" s="66"/>
    </row>
    <row r="28" spans="1:13" ht="18.75" customHeight="1">
      <c r="A28" s="45" t="s">
        <v>77</v>
      </c>
      <c r="B28" s="64"/>
      <c r="C28" s="64"/>
      <c r="D28" s="64"/>
      <c r="E28" s="64"/>
      <c r="F28" s="64"/>
      <c r="G28" s="67"/>
      <c r="H28" s="48">
        <f>H26-H27</f>
        <v>684372</v>
      </c>
      <c r="I28" s="49"/>
    </row>
    <row r="29" spans="1:13" ht="18.75" customHeight="1" thickBot="1">
      <c r="A29" s="68" t="s">
        <v>78</v>
      </c>
      <c r="B29" s="69"/>
      <c r="C29" s="69"/>
      <c r="D29" s="69"/>
      <c r="E29" s="69"/>
      <c r="F29" s="69"/>
      <c r="G29" s="36">
        <v>0.05</v>
      </c>
      <c r="H29" s="38">
        <f>ROUND(H28*G29,0)</f>
        <v>34219</v>
      </c>
      <c r="I29" s="39"/>
    </row>
    <row r="30" spans="1:13" ht="18.75" customHeight="1" thickBot="1">
      <c r="A30" s="59" t="s">
        <v>1</v>
      </c>
      <c r="B30" s="60"/>
      <c r="C30" s="60"/>
      <c r="D30" s="60"/>
      <c r="E30" s="60"/>
      <c r="F30" s="60"/>
      <c r="G30" s="61"/>
      <c r="H30" s="62">
        <f>H28+H29</f>
        <v>718591</v>
      </c>
      <c r="I30" s="63"/>
    </row>
    <row r="31" spans="1:13">
      <c r="A31" s="9" t="s">
        <v>0</v>
      </c>
      <c r="B31" s="8"/>
      <c r="C31" s="8"/>
      <c r="D31" s="8"/>
      <c r="E31" s="8"/>
      <c r="F31" s="8"/>
      <c r="G31" s="8"/>
      <c r="H31" s="8"/>
      <c r="I31" s="7"/>
    </row>
    <row r="32" spans="1:13">
      <c r="A32" s="6"/>
      <c r="B32" s="5"/>
      <c r="C32" s="5"/>
      <c r="D32" s="5"/>
      <c r="E32" s="5"/>
      <c r="F32" s="5"/>
      <c r="G32" s="5"/>
      <c r="H32" s="5"/>
      <c r="I32" s="4"/>
    </row>
    <row r="33" spans="1:9">
      <c r="A33" s="6"/>
      <c r="B33" s="5"/>
      <c r="C33" s="5"/>
      <c r="D33" s="5"/>
      <c r="E33" s="5"/>
      <c r="F33" s="5"/>
      <c r="G33" s="5"/>
      <c r="H33" s="5"/>
      <c r="I33" s="4"/>
    </row>
    <row r="34" spans="1:9">
      <c r="A34" s="6"/>
      <c r="B34" s="5"/>
      <c r="C34" s="5"/>
      <c r="D34" s="5"/>
      <c r="E34" s="5"/>
      <c r="F34" s="5"/>
      <c r="G34" s="5"/>
      <c r="H34" s="5"/>
      <c r="I34" s="4"/>
    </row>
    <row r="35" spans="1:9" ht="14.25" thickBot="1">
      <c r="A35" s="3"/>
      <c r="B35" s="2"/>
      <c r="C35" s="2"/>
      <c r="D35" s="2"/>
      <c r="E35" s="2"/>
      <c r="F35" s="2"/>
      <c r="G35" s="2"/>
      <c r="H35" s="2"/>
      <c r="I35" s="1"/>
    </row>
  </sheetData>
  <mergeCells count="43">
    <mergeCell ref="A28:G28"/>
    <mergeCell ref="H28:I28"/>
    <mergeCell ref="A29:F29"/>
    <mergeCell ref="H29:I29"/>
    <mergeCell ref="A30:G30"/>
    <mergeCell ref="H30:I30"/>
    <mergeCell ref="B25:D25"/>
    <mergeCell ref="E25:F25"/>
    <mergeCell ref="H25:I25"/>
    <mergeCell ref="A26:G26"/>
    <mergeCell ref="H26:I26"/>
    <mergeCell ref="A27:F27"/>
    <mergeCell ref="H27:I27"/>
    <mergeCell ref="B23:D23"/>
    <mergeCell ref="E23:F23"/>
    <mergeCell ref="H23:I23"/>
    <mergeCell ref="B24:D24"/>
    <mergeCell ref="E24:F24"/>
    <mergeCell ref="H24:I24"/>
    <mergeCell ref="B21:D21"/>
    <mergeCell ref="E21:F21"/>
    <mergeCell ref="H21:I21"/>
    <mergeCell ref="B22:D22"/>
    <mergeCell ref="E22:F22"/>
    <mergeCell ref="H22:I22"/>
    <mergeCell ref="B19:D19"/>
    <mergeCell ref="E19:F19"/>
    <mergeCell ref="H19:I19"/>
    <mergeCell ref="B20:D20"/>
    <mergeCell ref="E20:F20"/>
    <mergeCell ref="H20:I20"/>
    <mergeCell ref="B17:D17"/>
    <mergeCell ref="E17:F17"/>
    <mergeCell ref="H17:I17"/>
    <mergeCell ref="B18:D18"/>
    <mergeCell ref="E18:F18"/>
    <mergeCell ref="H18:I18"/>
    <mergeCell ref="A4:I4"/>
    <mergeCell ref="A7:C7"/>
    <mergeCell ref="G10:H10"/>
    <mergeCell ref="B16:D16"/>
    <mergeCell ref="E16:F16"/>
    <mergeCell ref="H16:I16"/>
  </mergeCells>
  <phoneticPr fontId="3"/>
  <printOptions horizontalCentered="1"/>
  <pageMargins left="0.43307086614173229" right="0.70866141732283472" top="0.74803149606299213" bottom="0.74803149606299213" header="0.31496062992125984" footer="0.31496062992125984"/>
  <pageSetup paperSize="9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M35"/>
  <sheetViews>
    <sheetView zoomScale="60" zoomScaleNormal="60" workbookViewId="0"/>
  </sheetViews>
  <sheetFormatPr defaultRowHeight="13.5"/>
  <cols>
    <col min="1" max="1" width="10.5" customWidth="1"/>
    <col min="2" max="2" width="17.5" customWidth="1"/>
    <col min="3" max="3" width="5.625" customWidth="1"/>
    <col min="4" max="4" width="7.625" customWidth="1"/>
    <col min="6" max="6" width="6.5" bestFit="1" customWidth="1"/>
    <col min="7" max="7" width="12.375" customWidth="1"/>
    <col min="8" max="8" width="16.125" customWidth="1"/>
    <col min="9" max="9" width="4" customWidth="1"/>
    <col min="11" max="11" width="9.375" customWidth="1"/>
    <col min="12" max="12" width="20" bestFit="1" customWidth="1"/>
  </cols>
  <sheetData>
    <row r="1" spans="1:13">
      <c r="G1" s="31" t="s">
        <v>60</v>
      </c>
      <c r="H1" s="24"/>
    </row>
    <row r="2" spans="1:13">
      <c r="G2" s="24" t="s">
        <v>59</v>
      </c>
      <c r="H2" s="24"/>
    </row>
    <row r="3" spans="1:13">
      <c r="G3" s="5"/>
      <c r="H3" s="5"/>
      <c r="K3" s="30" t="s">
        <v>58</v>
      </c>
      <c r="L3" s="29" t="s">
        <v>57</v>
      </c>
      <c r="M3" s="28" t="s">
        <v>56</v>
      </c>
    </row>
    <row r="4" spans="1:13" ht="28.5">
      <c r="A4" s="53" t="s">
        <v>55</v>
      </c>
      <c r="B4" s="54"/>
      <c r="C4" s="54"/>
      <c r="D4" s="54"/>
      <c r="E4" s="54"/>
      <c r="F4" s="54"/>
      <c r="G4" s="54"/>
      <c r="H4" s="54"/>
      <c r="I4" s="54"/>
      <c r="K4" s="26" t="s">
        <v>54</v>
      </c>
      <c r="L4" s="16" t="s">
        <v>53</v>
      </c>
      <c r="M4" s="15">
        <v>158600</v>
      </c>
    </row>
    <row r="5" spans="1:13">
      <c r="D5" t="s">
        <v>52</v>
      </c>
      <c r="F5" t="s">
        <v>51</v>
      </c>
      <c r="K5" s="27" t="s">
        <v>50</v>
      </c>
      <c r="L5" s="13" t="s">
        <v>49</v>
      </c>
      <c r="M5" s="12">
        <v>235600</v>
      </c>
    </row>
    <row r="6" spans="1:13">
      <c r="K6" s="26" t="s">
        <v>48</v>
      </c>
      <c r="L6" s="16" t="s">
        <v>47</v>
      </c>
      <c r="M6" s="15">
        <v>128000</v>
      </c>
    </row>
    <row r="7" spans="1:13" ht="21">
      <c r="A7" s="50" t="s">
        <v>73</v>
      </c>
      <c r="B7" s="50"/>
      <c r="C7" s="50"/>
      <c r="D7" s="25" t="s">
        <v>46</v>
      </c>
      <c r="K7" s="14" t="s">
        <v>45</v>
      </c>
      <c r="L7" s="13" t="s">
        <v>44</v>
      </c>
      <c r="M7" s="12">
        <v>23000</v>
      </c>
    </row>
    <row r="8" spans="1:13">
      <c r="K8" s="17" t="s">
        <v>43</v>
      </c>
      <c r="L8" s="16" t="s">
        <v>42</v>
      </c>
      <c r="M8" s="15">
        <v>210000</v>
      </c>
    </row>
    <row r="9" spans="1:13">
      <c r="A9" t="s">
        <v>41</v>
      </c>
      <c r="K9" s="14" t="s">
        <v>40</v>
      </c>
      <c r="L9" s="13" t="s">
        <v>39</v>
      </c>
      <c r="M9" s="12">
        <v>6000</v>
      </c>
    </row>
    <row r="10" spans="1:13" ht="18.75" customHeight="1">
      <c r="A10" s="24" t="s">
        <v>38</v>
      </c>
      <c r="B10" s="24"/>
      <c r="G10" s="56" t="s">
        <v>37</v>
      </c>
      <c r="H10" s="56"/>
      <c r="K10" s="17" t="s">
        <v>36</v>
      </c>
      <c r="L10" s="16" t="s">
        <v>35</v>
      </c>
      <c r="M10" s="15">
        <v>3500</v>
      </c>
    </row>
    <row r="11" spans="1:13" ht="18.75" customHeight="1">
      <c r="A11" s="23" t="s">
        <v>34</v>
      </c>
      <c r="B11" s="23"/>
      <c r="G11" t="s">
        <v>33</v>
      </c>
      <c r="K11" s="14" t="s">
        <v>32</v>
      </c>
      <c r="L11" s="13" t="s">
        <v>31</v>
      </c>
      <c r="M11" s="12">
        <v>53000</v>
      </c>
    </row>
    <row r="12" spans="1:13" ht="18.75" customHeight="1">
      <c r="A12" s="23" t="s">
        <v>30</v>
      </c>
      <c r="B12" s="23"/>
      <c r="G12" t="s">
        <v>29</v>
      </c>
      <c r="K12" s="17" t="s">
        <v>28</v>
      </c>
      <c r="L12" s="16" t="s">
        <v>27</v>
      </c>
      <c r="M12" s="15">
        <v>160000</v>
      </c>
    </row>
    <row r="13" spans="1:13" ht="18.75" customHeight="1">
      <c r="A13" s="23" t="s">
        <v>26</v>
      </c>
      <c r="B13" s="23"/>
      <c r="G13" t="s">
        <v>25</v>
      </c>
      <c r="K13" s="14" t="s">
        <v>24</v>
      </c>
      <c r="L13" s="13" t="s">
        <v>23</v>
      </c>
      <c r="M13" s="12">
        <v>80000</v>
      </c>
    </row>
    <row r="14" spans="1:13" ht="17.25">
      <c r="A14" s="22" t="s">
        <v>22</v>
      </c>
      <c r="B14" s="34">
        <f>H30</f>
        <v>718591</v>
      </c>
      <c r="C14" s="21" t="s">
        <v>74</v>
      </c>
      <c r="G14" s="20" t="s">
        <v>21</v>
      </c>
      <c r="I14" t="s">
        <v>20</v>
      </c>
      <c r="K14" s="17" t="s">
        <v>19</v>
      </c>
      <c r="L14" s="16" t="s">
        <v>18</v>
      </c>
      <c r="M14" s="15">
        <v>3500</v>
      </c>
    </row>
    <row r="15" spans="1:13" ht="14.25" thickBot="1">
      <c r="K15" s="14" t="s">
        <v>17</v>
      </c>
      <c r="L15" s="13" t="s">
        <v>16</v>
      </c>
      <c r="M15" s="12">
        <v>110000</v>
      </c>
    </row>
    <row r="16" spans="1:13" ht="18.75" customHeight="1">
      <c r="A16" s="19" t="s">
        <v>15</v>
      </c>
      <c r="B16" s="51" t="s">
        <v>14</v>
      </c>
      <c r="C16" s="58"/>
      <c r="D16" s="52"/>
      <c r="E16" s="51" t="s">
        <v>12</v>
      </c>
      <c r="F16" s="52"/>
      <c r="G16" s="18" t="s">
        <v>13</v>
      </c>
      <c r="H16" s="51" t="s">
        <v>11</v>
      </c>
      <c r="I16" s="57"/>
      <c r="K16" s="17" t="s">
        <v>6</v>
      </c>
      <c r="L16" s="16" t="s">
        <v>10</v>
      </c>
      <c r="M16" s="15">
        <v>160000</v>
      </c>
    </row>
    <row r="17" spans="1:13" ht="18.75" customHeight="1">
      <c r="A17" s="11" t="s">
        <v>9</v>
      </c>
      <c r="B17" s="42" t="str">
        <f t="shared" ref="B17:B25" si="0">IF(A17="","",VLOOKUP(A17,$K$4:$M$19,2))</f>
        <v>薄型液晶テレビ</v>
      </c>
      <c r="C17" s="43"/>
      <c r="D17" s="44"/>
      <c r="E17" s="40">
        <f t="shared" ref="E17:E25" si="1">IF(A17="","",VLOOKUP(A17,$K$4:$M$19,3))</f>
        <v>158600</v>
      </c>
      <c r="F17" s="55"/>
      <c r="G17" s="10">
        <v>1</v>
      </c>
      <c r="H17" s="40">
        <f t="shared" ref="H17:H25" si="2">IF(G17="","",G17*E17)</f>
        <v>158600</v>
      </c>
      <c r="I17" s="41"/>
      <c r="K17" s="14" t="s">
        <v>8</v>
      </c>
      <c r="L17" s="13" t="s">
        <v>7</v>
      </c>
      <c r="M17" s="12">
        <v>150000</v>
      </c>
    </row>
    <row r="18" spans="1:13" ht="18.75" customHeight="1">
      <c r="A18" s="11" t="s">
        <v>6</v>
      </c>
      <c r="B18" s="42" t="str">
        <f t="shared" si="0"/>
        <v>ノート型パソコン</v>
      </c>
      <c r="C18" s="43"/>
      <c r="D18" s="44"/>
      <c r="E18" s="40">
        <f t="shared" si="1"/>
        <v>160000</v>
      </c>
      <c r="F18" s="55"/>
      <c r="G18" s="10">
        <v>2</v>
      </c>
      <c r="H18" s="40">
        <f t="shared" si="2"/>
        <v>320000</v>
      </c>
      <c r="I18" s="41"/>
      <c r="K18" s="17" t="s">
        <v>5</v>
      </c>
      <c r="L18" s="16" t="s">
        <v>4</v>
      </c>
      <c r="M18" s="15">
        <v>38000</v>
      </c>
    </row>
    <row r="19" spans="1:13" ht="18.75" customHeight="1">
      <c r="A19" s="10" t="s">
        <v>79</v>
      </c>
      <c r="B19" s="42" t="str">
        <f t="shared" si="0"/>
        <v>インクジェットプリンタ</v>
      </c>
      <c r="C19" s="43"/>
      <c r="D19" s="44"/>
      <c r="E19" s="40">
        <f t="shared" si="1"/>
        <v>38000</v>
      </c>
      <c r="F19" s="55"/>
      <c r="G19" s="10">
        <v>1</v>
      </c>
      <c r="H19" s="40">
        <f t="shared" si="2"/>
        <v>38000</v>
      </c>
      <c r="I19" s="41"/>
      <c r="K19" s="14" t="s">
        <v>3</v>
      </c>
      <c r="L19" s="13" t="s">
        <v>2</v>
      </c>
      <c r="M19" s="12">
        <v>48000</v>
      </c>
    </row>
    <row r="20" spans="1:13" ht="18.75" customHeight="1">
      <c r="A20" s="10" t="s">
        <v>80</v>
      </c>
      <c r="B20" s="42" t="str">
        <f t="shared" si="0"/>
        <v>デスクトップ型パソコン</v>
      </c>
      <c r="C20" s="43"/>
      <c r="D20" s="44"/>
      <c r="E20" s="40">
        <f t="shared" si="1"/>
        <v>110000</v>
      </c>
      <c r="F20" s="55"/>
      <c r="G20" s="10">
        <v>1</v>
      </c>
      <c r="H20" s="40">
        <f t="shared" si="2"/>
        <v>110000</v>
      </c>
      <c r="I20" s="41"/>
    </row>
    <row r="21" spans="1:13" ht="18.75" customHeight="1">
      <c r="A21" s="10" t="s">
        <v>81</v>
      </c>
      <c r="B21" s="42" t="str">
        <f t="shared" si="0"/>
        <v>複合プリンタ</v>
      </c>
      <c r="C21" s="43"/>
      <c r="D21" s="44"/>
      <c r="E21" s="40">
        <f t="shared" si="1"/>
        <v>48000</v>
      </c>
      <c r="F21" s="55"/>
      <c r="G21" s="10">
        <v>1</v>
      </c>
      <c r="H21" s="40">
        <f t="shared" si="2"/>
        <v>48000</v>
      </c>
      <c r="I21" s="41"/>
    </row>
    <row r="22" spans="1:13" ht="18.75" customHeight="1">
      <c r="A22" s="10" t="s">
        <v>82</v>
      </c>
      <c r="B22" s="42" t="str">
        <f t="shared" si="0"/>
        <v>両開き冷蔵庫</v>
      </c>
      <c r="C22" s="43"/>
      <c r="D22" s="44"/>
      <c r="E22" s="40">
        <f t="shared" si="1"/>
        <v>160000</v>
      </c>
      <c r="F22" s="55"/>
      <c r="G22" s="10">
        <v>1</v>
      </c>
      <c r="H22" s="40">
        <f t="shared" si="2"/>
        <v>160000</v>
      </c>
      <c r="I22" s="41"/>
    </row>
    <row r="23" spans="1:13" ht="18.75" customHeight="1">
      <c r="A23" s="11"/>
      <c r="B23" s="42" t="str">
        <f t="shared" si="0"/>
        <v/>
      </c>
      <c r="C23" s="43"/>
      <c r="D23" s="44"/>
      <c r="E23" s="40" t="str">
        <f t="shared" si="1"/>
        <v/>
      </c>
      <c r="F23" s="55"/>
      <c r="G23" s="10"/>
      <c r="H23" s="40" t="str">
        <f t="shared" si="2"/>
        <v/>
      </c>
      <c r="I23" s="41"/>
    </row>
    <row r="24" spans="1:13" ht="18.75" customHeight="1">
      <c r="A24" s="11"/>
      <c r="B24" s="42" t="str">
        <f t="shared" si="0"/>
        <v/>
      </c>
      <c r="C24" s="43"/>
      <c r="D24" s="44"/>
      <c r="E24" s="40" t="str">
        <f t="shared" si="1"/>
        <v/>
      </c>
      <c r="F24" s="55"/>
      <c r="G24" s="10"/>
      <c r="H24" s="40" t="str">
        <f t="shared" si="2"/>
        <v/>
      </c>
      <c r="I24" s="41"/>
    </row>
    <row r="25" spans="1:13" ht="18.75" customHeight="1">
      <c r="A25" s="11"/>
      <c r="B25" s="42" t="str">
        <f t="shared" si="0"/>
        <v/>
      </c>
      <c r="C25" s="43"/>
      <c r="D25" s="44"/>
      <c r="E25" s="40" t="str">
        <f t="shared" si="1"/>
        <v/>
      </c>
      <c r="F25" s="55"/>
      <c r="G25" s="10"/>
      <c r="H25" s="40" t="str">
        <f t="shared" si="2"/>
        <v/>
      </c>
      <c r="I25" s="41"/>
    </row>
    <row r="26" spans="1:13" ht="18.75" customHeight="1">
      <c r="A26" s="45" t="s">
        <v>75</v>
      </c>
      <c r="B26" s="46"/>
      <c r="C26" s="46"/>
      <c r="D26" s="46"/>
      <c r="E26" s="46"/>
      <c r="F26" s="46"/>
      <c r="G26" s="47"/>
      <c r="H26" s="48">
        <f>SUM(H17:I25)</f>
        <v>834600</v>
      </c>
      <c r="I26" s="49"/>
    </row>
    <row r="27" spans="1:13" ht="18.75" customHeight="1">
      <c r="A27" s="45" t="s">
        <v>76</v>
      </c>
      <c r="B27" s="64"/>
      <c r="C27" s="64"/>
      <c r="D27" s="64"/>
      <c r="E27" s="64"/>
      <c r="F27" s="64"/>
      <c r="G27" s="35">
        <v>0.18</v>
      </c>
      <c r="H27" s="65">
        <f>H26*G27</f>
        <v>150228</v>
      </c>
      <c r="I27" s="66"/>
    </row>
    <row r="28" spans="1:13" ht="18.75" customHeight="1">
      <c r="A28" s="45" t="s">
        <v>77</v>
      </c>
      <c r="B28" s="64"/>
      <c r="C28" s="64"/>
      <c r="D28" s="64"/>
      <c r="E28" s="64"/>
      <c r="F28" s="64"/>
      <c r="G28" s="67"/>
      <c r="H28" s="48">
        <f>H26-H27</f>
        <v>684372</v>
      </c>
      <c r="I28" s="49"/>
    </row>
    <row r="29" spans="1:13" ht="18.75" customHeight="1" thickBot="1">
      <c r="A29" s="68" t="s">
        <v>78</v>
      </c>
      <c r="B29" s="69"/>
      <c r="C29" s="69"/>
      <c r="D29" s="69"/>
      <c r="E29" s="69"/>
      <c r="F29" s="69"/>
      <c r="G29" s="36">
        <v>0.05</v>
      </c>
      <c r="H29" s="38">
        <f>ROUND(H28*G29,0)</f>
        <v>34219</v>
      </c>
      <c r="I29" s="39"/>
    </row>
    <row r="30" spans="1:13" ht="18.75" customHeight="1" thickBot="1">
      <c r="A30" s="59" t="s">
        <v>1</v>
      </c>
      <c r="B30" s="60"/>
      <c r="C30" s="60"/>
      <c r="D30" s="60"/>
      <c r="E30" s="60"/>
      <c r="F30" s="60"/>
      <c r="G30" s="61"/>
      <c r="H30" s="62">
        <f>H28+H29</f>
        <v>718591</v>
      </c>
      <c r="I30" s="63"/>
    </row>
    <row r="31" spans="1:13">
      <c r="A31" s="9" t="s">
        <v>0</v>
      </c>
      <c r="B31" s="8"/>
      <c r="C31" s="8"/>
      <c r="D31" s="8"/>
      <c r="E31" s="8"/>
      <c r="F31" s="8"/>
      <c r="G31" s="8"/>
      <c r="H31" s="8"/>
      <c r="I31" s="7"/>
    </row>
    <row r="32" spans="1:13">
      <c r="A32" s="6"/>
      <c r="B32" s="5"/>
      <c r="C32" s="5"/>
      <c r="D32" s="5"/>
      <c r="E32" s="5"/>
      <c r="F32" s="5"/>
      <c r="G32" s="5"/>
      <c r="H32" s="5"/>
      <c r="I32" s="4"/>
    </row>
    <row r="33" spans="1:9">
      <c r="A33" s="6"/>
      <c r="B33" s="5"/>
      <c r="C33" s="5"/>
      <c r="D33" s="5"/>
      <c r="E33" s="5"/>
      <c r="F33" s="5"/>
      <c r="G33" s="5"/>
      <c r="H33" s="5"/>
      <c r="I33" s="4"/>
    </row>
    <row r="34" spans="1:9">
      <c r="A34" s="6"/>
      <c r="B34" s="5"/>
      <c r="C34" s="5"/>
      <c r="D34" s="5"/>
      <c r="E34" s="5"/>
      <c r="F34" s="5"/>
      <c r="G34" s="5"/>
      <c r="H34" s="5"/>
      <c r="I34" s="4"/>
    </row>
    <row r="35" spans="1:9" ht="14.25" thickBot="1">
      <c r="A35" s="3"/>
      <c r="B35" s="2"/>
      <c r="C35" s="2"/>
      <c r="D35" s="2"/>
      <c r="E35" s="2"/>
      <c r="F35" s="2"/>
      <c r="G35" s="2"/>
      <c r="H35" s="2"/>
      <c r="I35" s="1"/>
    </row>
  </sheetData>
  <mergeCells count="43">
    <mergeCell ref="A30:G30"/>
    <mergeCell ref="H30:I30"/>
    <mergeCell ref="E17:F17"/>
    <mergeCell ref="E18:F18"/>
    <mergeCell ref="E19:F19"/>
    <mergeCell ref="E20:F20"/>
    <mergeCell ref="E21:F21"/>
    <mergeCell ref="B21:D21"/>
    <mergeCell ref="B18:D18"/>
    <mergeCell ref="B19:D19"/>
    <mergeCell ref="B20:D20"/>
    <mergeCell ref="A27:F27"/>
    <mergeCell ref="H27:I27"/>
    <mergeCell ref="A28:G28"/>
    <mergeCell ref="H28:I28"/>
    <mergeCell ref="A29:F29"/>
    <mergeCell ref="A7:C7"/>
    <mergeCell ref="E16:F16"/>
    <mergeCell ref="A4:I4"/>
    <mergeCell ref="H25:I25"/>
    <mergeCell ref="E25:F25"/>
    <mergeCell ref="H20:I20"/>
    <mergeCell ref="E22:F22"/>
    <mergeCell ref="E23:F23"/>
    <mergeCell ref="E24:F24"/>
    <mergeCell ref="G10:H10"/>
    <mergeCell ref="H16:I16"/>
    <mergeCell ref="H17:I17"/>
    <mergeCell ref="H18:I18"/>
    <mergeCell ref="H19:I19"/>
    <mergeCell ref="B16:D16"/>
    <mergeCell ref="B17:D17"/>
    <mergeCell ref="H29:I29"/>
    <mergeCell ref="H21:I21"/>
    <mergeCell ref="B25:D25"/>
    <mergeCell ref="A26:G26"/>
    <mergeCell ref="H26:I26"/>
    <mergeCell ref="H23:I23"/>
    <mergeCell ref="B22:D22"/>
    <mergeCell ref="B23:D23"/>
    <mergeCell ref="B24:D24"/>
    <mergeCell ref="H24:I24"/>
    <mergeCell ref="H22:I22"/>
  </mergeCells>
  <phoneticPr fontId="3"/>
  <printOptions horizontalCentered="1"/>
  <pageMargins left="0.43307086614173229" right="0.70866141732283472" top="0.74803149606299213" bottom="0.74803149606299213" header="0.31496062992125984" footer="0.31496062992125984"/>
  <pageSetup paperSize="9" orientation="portrait" horizontalDpi="4294967293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I35"/>
  <sheetViews>
    <sheetView showZeros="0" zoomScale="60" zoomScaleNormal="60" workbookViewId="0"/>
  </sheetViews>
  <sheetFormatPr defaultRowHeight="13.5"/>
  <cols>
    <col min="1" max="1" width="10.5" customWidth="1"/>
    <col min="2" max="2" width="17.5" customWidth="1"/>
    <col min="3" max="3" width="5.625" customWidth="1"/>
    <col min="4" max="4" width="7.625" customWidth="1"/>
    <col min="6" max="6" width="3.75" customWidth="1"/>
    <col min="7" max="7" width="12.375" customWidth="1"/>
    <col min="8" max="8" width="16.125" customWidth="1"/>
    <col min="9" max="9" width="4" customWidth="1"/>
  </cols>
  <sheetData>
    <row r="1" spans="1:9">
      <c r="G1" s="31" t="s">
        <v>60</v>
      </c>
      <c r="H1" s="24"/>
    </row>
    <row r="2" spans="1:9">
      <c r="G2" s="24" t="s">
        <v>72</v>
      </c>
      <c r="H2" s="24"/>
    </row>
    <row r="3" spans="1:9">
      <c r="G3" s="5"/>
      <c r="H3" s="5"/>
    </row>
    <row r="4" spans="1:9" ht="28.5">
      <c r="A4" s="53" t="s">
        <v>71</v>
      </c>
      <c r="B4" s="54"/>
      <c r="C4" s="54"/>
      <c r="D4" s="54"/>
      <c r="E4" s="54"/>
      <c r="F4" s="54"/>
      <c r="G4" s="54"/>
      <c r="H4" s="54"/>
      <c r="I4" s="54"/>
    </row>
    <row r="7" spans="1:9" ht="21">
      <c r="A7" s="73" t="str">
        <f>'03見積書完成'!A7</f>
        <v>ソーテック商事株式会社</v>
      </c>
      <c r="B7" s="73"/>
      <c r="C7" s="73"/>
      <c r="D7" s="25" t="s">
        <v>46</v>
      </c>
    </row>
    <row r="9" spans="1:9">
      <c r="A9" t="s">
        <v>70</v>
      </c>
    </row>
    <row r="10" spans="1:9" ht="18.75" customHeight="1">
      <c r="A10" s="24" t="s">
        <v>65</v>
      </c>
      <c r="B10" s="24"/>
      <c r="G10" s="56" t="s">
        <v>37</v>
      </c>
      <c r="H10" s="56"/>
    </row>
    <row r="11" spans="1:9" ht="18.75" customHeight="1">
      <c r="A11" s="23" t="s">
        <v>64</v>
      </c>
      <c r="B11" s="23"/>
      <c r="G11" t="s">
        <v>33</v>
      </c>
    </row>
    <row r="12" spans="1:9" ht="18.75" customHeight="1">
      <c r="A12" s="23" t="s">
        <v>30</v>
      </c>
      <c r="B12" s="23"/>
      <c r="G12" t="s">
        <v>29</v>
      </c>
    </row>
    <row r="13" spans="1:9">
      <c r="G13" t="s">
        <v>25</v>
      </c>
    </row>
    <row r="14" spans="1:9" ht="17.25">
      <c r="A14" s="22" t="s">
        <v>22</v>
      </c>
      <c r="B14" s="34">
        <f>H30</f>
        <v>718591</v>
      </c>
      <c r="C14" s="21" t="s">
        <v>74</v>
      </c>
      <c r="G14" s="20" t="s">
        <v>21</v>
      </c>
      <c r="I14" t="s">
        <v>20</v>
      </c>
    </row>
    <row r="15" spans="1:9" ht="14.25" thickBot="1"/>
    <row r="16" spans="1:9" ht="18.75" customHeight="1">
      <c r="A16" s="19" t="s">
        <v>15</v>
      </c>
      <c r="B16" s="51" t="s">
        <v>14</v>
      </c>
      <c r="C16" s="58"/>
      <c r="D16" s="52"/>
      <c r="E16" s="51" t="s">
        <v>12</v>
      </c>
      <c r="F16" s="52"/>
      <c r="G16" s="18" t="s">
        <v>13</v>
      </c>
      <c r="H16" s="51" t="s">
        <v>11</v>
      </c>
      <c r="I16" s="57"/>
    </row>
    <row r="17" spans="1:9" ht="18.75" customHeight="1">
      <c r="A17" s="11" t="str">
        <f>'03見積書完成'!A17</f>
        <v>A1000</v>
      </c>
      <c r="B17" s="70" t="str">
        <f>'03見積書完成'!B17</f>
        <v>薄型液晶テレビ</v>
      </c>
      <c r="C17" s="71"/>
      <c r="D17" s="72"/>
      <c r="E17" s="40">
        <f>'03見積書完成'!E17</f>
        <v>158600</v>
      </c>
      <c r="F17" s="55"/>
      <c r="G17" s="33">
        <f>'03見積書完成'!G17</f>
        <v>1</v>
      </c>
      <c r="H17" s="40">
        <f>'03見積書完成'!H17</f>
        <v>158600</v>
      </c>
      <c r="I17" s="41"/>
    </row>
    <row r="18" spans="1:9" ht="18.75" customHeight="1">
      <c r="A18" s="11" t="str">
        <f>'03見積書完成'!A18</f>
        <v>A1012</v>
      </c>
      <c r="B18" s="70" t="str">
        <f>'03見積書完成'!B18</f>
        <v>ノート型パソコン</v>
      </c>
      <c r="C18" s="71"/>
      <c r="D18" s="72"/>
      <c r="E18" s="40">
        <f>'03見積書完成'!E18</f>
        <v>160000</v>
      </c>
      <c r="F18" s="55"/>
      <c r="G18" s="33">
        <f>'03見積書完成'!G18</f>
        <v>2</v>
      </c>
      <c r="H18" s="40">
        <f>'03見積書完成'!H18</f>
        <v>320000</v>
      </c>
      <c r="I18" s="41"/>
    </row>
    <row r="19" spans="1:9" ht="18.75" customHeight="1">
      <c r="A19" s="11" t="str">
        <f>'03見積書完成'!A19</f>
        <v>A1014</v>
      </c>
      <c r="B19" s="70" t="str">
        <f>'03見積書完成'!B19</f>
        <v>インクジェットプリンタ</v>
      </c>
      <c r="C19" s="71"/>
      <c r="D19" s="72"/>
      <c r="E19" s="40">
        <f>'03見積書完成'!E19</f>
        <v>38000</v>
      </c>
      <c r="F19" s="55"/>
      <c r="G19" s="33">
        <f>'03見積書完成'!G19</f>
        <v>1</v>
      </c>
      <c r="H19" s="40">
        <f>'03見積書完成'!H19</f>
        <v>38000</v>
      </c>
      <c r="I19" s="41"/>
    </row>
    <row r="20" spans="1:9" ht="18.75" customHeight="1">
      <c r="A20" s="11" t="str">
        <f>'03見積書完成'!A20</f>
        <v>A1011</v>
      </c>
      <c r="B20" s="70" t="str">
        <f>'03見積書完成'!B20</f>
        <v>デスクトップ型パソコン</v>
      </c>
      <c r="C20" s="71"/>
      <c r="D20" s="72"/>
      <c r="E20" s="40">
        <f>'03見積書完成'!E20</f>
        <v>110000</v>
      </c>
      <c r="F20" s="55"/>
      <c r="G20" s="33">
        <f>'03見積書完成'!G20</f>
        <v>1</v>
      </c>
      <c r="H20" s="40">
        <f>'03見積書完成'!H20</f>
        <v>110000</v>
      </c>
      <c r="I20" s="41"/>
    </row>
    <row r="21" spans="1:9" ht="18.75" customHeight="1">
      <c r="A21" s="11" t="str">
        <f>'03見積書完成'!A21</f>
        <v>A1015</v>
      </c>
      <c r="B21" s="70" t="str">
        <f>'03見積書完成'!B21</f>
        <v>複合プリンタ</v>
      </c>
      <c r="C21" s="71"/>
      <c r="D21" s="72"/>
      <c r="E21" s="40">
        <f>'03見積書完成'!E21</f>
        <v>48000</v>
      </c>
      <c r="F21" s="55"/>
      <c r="G21" s="33">
        <f>'03見積書完成'!G21</f>
        <v>1</v>
      </c>
      <c r="H21" s="40">
        <f>'03見積書完成'!H21</f>
        <v>48000</v>
      </c>
      <c r="I21" s="41"/>
    </row>
    <row r="22" spans="1:9" ht="18.75" customHeight="1">
      <c r="A22" s="11" t="str">
        <f>'03見積書完成'!A22</f>
        <v>A1008</v>
      </c>
      <c r="B22" s="70" t="str">
        <f>'03見積書完成'!B22</f>
        <v>両開き冷蔵庫</v>
      </c>
      <c r="C22" s="71"/>
      <c r="D22" s="72"/>
      <c r="E22" s="40">
        <f>'03見積書完成'!E22</f>
        <v>160000</v>
      </c>
      <c r="F22" s="55"/>
      <c r="G22" s="33">
        <f>'03見積書完成'!G22</f>
        <v>1</v>
      </c>
      <c r="H22" s="40">
        <f>'03見積書完成'!H22</f>
        <v>160000</v>
      </c>
      <c r="I22" s="41"/>
    </row>
    <row r="23" spans="1:9" ht="18.75" customHeight="1">
      <c r="A23" s="11">
        <f>'03見積書完成'!A23</f>
        <v>0</v>
      </c>
      <c r="B23" s="70" t="str">
        <f>'03見積書完成'!B23</f>
        <v/>
      </c>
      <c r="C23" s="71"/>
      <c r="D23" s="72"/>
      <c r="E23" s="40" t="str">
        <f>'03見積書完成'!E23</f>
        <v/>
      </c>
      <c r="F23" s="55"/>
      <c r="G23" s="33">
        <f>'03見積書完成'!G23</f>
        <v>0</v>
      </c>
      <c r="H23" s="40" t="str">
        <f>'03見積書完成'!H23</f>
        <v/>
      </c>
      <c r="I23" s="41"/>
    </row>
    <row r="24" spans="1:9" ht="18.75" customHeight="1">
      <c r="A24" s="11">
        <f>'03見積書完成'!A24</f>
        <v>0</v>
      </c>
      <c r="B24" s="70" t="str">
        <f>'03見積書完成'!B24</f>
        <v/>
      </c>
      <c r="C24" s="71"/>
      <c r="D24" s="72"/>
      <c r="E24" s="40" t="str">
        <f>'03見積書完成'!E24</f>
        <v/>
      </c>
      <c r="F24" s="55"/>
      <c r="G24" s="33">
        <f>'03見積書完成'!G24</f>
        <v>0</v>
      </c>
      <c r="H24" s="40" t="str">
        <f>'03見積書完成'!H24</f>
        <v/>
      </c>
      <c r="I24" s="41"/>
    </row>
    <row r="25" spans="1:9" ht="18.75" customHeight="1">
      <c r="A25" s="11">
        <f>'03見積書完成'!A25</f>
        <v>0</v>
      </c>
      <c r="B25" s="70" t="str">
        <f>'03見積書完成'!B25</f>
        <v/>
      </c>
      <c r="C25" s="71"/>
      <c r="D25" s="72"/>
      <c r="E25" s="40" t="str">
        <f>'03見積書完成'!E25</f>
        <v/>
      </c>
      <c r="F25" s="55"/>
      <c r="G25" s="33">
        <f>'03見積書完成'!G25</f>
        <v>0</v>
      </c>
      <c r="H25" s="40" t="str">
        <f>'03見積書完成'!H25</f>
        <v/>
      </c>
      <c r="I25" s="41"/>
    </row>
    <row r="26" spans="1:9" ht="18.75" customHeight="1">
      <c r="A26" s="45" t="s">
        <v>75</v>
      </c>
      <c r="B26" s="46"/>
      <c r="C26" s="46"/>
      <c r="D26" s="46"/>
      <c r="E26" s="46"/>
      <c r="F26" s="46"/>
      <c r="G26" s="47"/>
      <c r="H26" s="48">
        <f>SUM(H17:I25)</f>
        <v>834600</v>
      </c>
      <c r="I26" s="49"/>
    </row>
    <row r="27" spans="1:9" ht="18.75" customHeight="1">
      <c r="A27" s="45" t="s">
        <v>76</v>
      </c>
      <c r="B27" s="64"/>
      <c r="C27" s="64"/>
      <c r="D27" s="64"/>
      <c r="E27" s="64"/>
      <c r="F27" s="64"/>
      <c r="G27" s="35">
        <f>'03見積書完成'!G27</f>
        <v>0.18</v>
      </c>
      <c r="H27" s="65">
        <f>H26*G27</f>
        <v>150228</v>
      </c>
      <c r="I27" s="66"/>
    </row>
    <row r="28" spans="1:9" ht="18.75" customHeight="1">
      <c r="A28" s="45" t="s">
        <v>77</v>
      </c>
      <c r="B28" s="64"/>
      <c r="C28" s="64"/>
      <c r="D28" s="64"/>
      <c r="E28" s="64"/>
      <c r="F28" s="64"/>
      <c r="G28" s="67"/>
      <c r="H28" s="48">
        <f>H26-H27</f>
        <v>684372</v>
      </c>
      <c r="I28" s="49"/>
    </row>
    <row r="29" spans="1:9" ht="18.75" customHeight="1" thickBot="1">
      <c r="A29" s="68" t="s">
        <v>78</v>
      </c>
      <c r="B29" s="69"/>
      <c r="C29" s="69"/>
      <c r="D29" s="69"/>
      <c r="E29" s="69"/>
      <c r="F29" s="69"/>
      <c r="G29" s="36">
        <v>0.05</v>
      </c>
      <c r="H29" s="38">
        <f>ROUND(H28*G29,0)</f>
        <v>34219</v>
      </c>
      <c r="I29" s="39"/>
    </row>
    <row r="30" spans="1:9" ht="18.75" customHeight="1" thickBot="1">
      <c r="A30" s="59" t="s">
        <v>1</v>
      </c>
      <c r="B30" s="60"/>
      <c r="C30" s="60"/>
      <c r="D30" s="60"/>
      <c r="E30" s="60"/>
      <c r="F30" s="60"/>
      <c r="G30" s="61"/>
      <c r="H30" s="62">
        <f>H28+H29</f>
        <v>718591</v>
      </c>
      <c r="I30" s="63"/>
    </row>
    <row r="31" spans="1:9">
      <c r="A31" s="9" t="s">
        <v>0</v>
      </c>
      <c r="B31" s="8"/>
      <c r="C31" s="8"/>
      <c r="D31" s="8"/>
      <c r="E31" s="8"/>
      <c r="F31" s="8"/>
      <c r="G31" s="8"/>
      <c r="H31" s="8"/>
      <c r="I31" s="7"/>
    </row>
    <row r="32" spans="1:9">
      <c r="A32" s="6"/>
      <c r="B32" s="5"/>
      <c r="C32" s="5"/>
      <c r="D32" s="5"/>
      <c r="E32" s="5"/>
      <c r="F32" s="5"/>
      <c r="G32" s="5"/>
      <c r="H32" s="5"/>
      <c r="I32" s="4"/>
    </row>
    <row r="33" spans="1:9">
      <c r="A33" s="6"/>
      <c r="B33" s="5"/>
      <c r="C33" s="5"/>
      <c r="D33" s="5"/>
      <c r="E33" s="5"/>
      <c r="F33" s="5"/>
      <c r="G33" s="5"/>
      <c r="H33" s="5"/>
      <c r="I33" s="4"/>
    </row>
    <row r="34" spans="1:9">
      <c r="A34" s="6"/>
      <c r="B34" s="5"/>
      <c r="C34" s="5"/>
      <c r="D34" s="5"/>
      <c r="E34" s="5"/>
      <c r="F34" s="5"/>
      <c r="G34" s="5"/>
      <c r="H34" s="5"/>
      <c r="I34" s="4"/>
    </row>
    <row r="35" spans="1:9" ht="14.25" thickBot="1">
      <c r="A35" s="3"/>
      <c r="B35" s="2"/>
      <c r="C35" s="2"/>
      <c r="D35" s="2"/>
      <c r="E35" s="2"/>
      <c r="F35" s="2"/>
      <c r="G35" s="2"/>
      <c r="H35" s="2"/>
      <c r="I35" s="1"/>
    </row>
  </sheetData>
  <mergeCells count="43">
    <mergeCell ref="A4:I4"/>
    <mergeCell ref="A7:C7"/>
    <mergeCell ref="G10:H10"/>
    <mergeCell ref="B16:D16"/>
    <mergeCell ref="E16:F16"/>
    <mergeCell ref="H16:I16"/>
    <mergeCell ref="B17:D17"/>
    <mergeCell ref="E17:F17"/>
    <mergeCell ref="H17:I17"/>
    <mergeCell ref="B18:D18"/>
    <mergeCell ref="E18:F18"/>
    <mergeCell ref="H18:I18"/>
    <mergeCell ref="B19:D19"/>
    <mergeCell ref="E19:F19"/>
    <mergeCell ref="H19:I19"/>
    <mergeCell ref="B20:D20"/>
    <mergeCell ref="E20:F20"/>
    <mergeCell ref="H20:I20"/>
    <mergeCell ref="B21:D21"/>
    <mergeCell ref="E21:F21"/>
    <mergeCell ref="H21:I21"/>
    <mergeCell ref="B22:D22"/>
    <mergeCell ref="E22:F22"/>
    <mergeCell ref="H22:I22"/>
    <mergeCell ref="B23:D23"/>
    <mergeCell ref="E23:F23"/>
    <mergeCell ref="H23:I23"/>
    <mergeCell ref="B24:D24"/>
    <mergeCell ref="E24:F24"/>
    <mergeCell ref="H24:I24"/>
    <mergeCell ref="A29:F29"/>
    <mergeCell ref="H29:I29"/>
    <mergeCell ref="A30:G30"/>
    <mergeCell ref="B25:D25"/>
    <mergeCell ref="E25:F25"/>
    <mergeCell ref="H25:I25"/>
    <mergeCell ref="H30:I30"/>
    <mergeCell ref="A26:G26"/>
    <mergeCell ref="H26:I26"/>
    <mergeCell ref="A27:F27"/>
    <mergeCell ref="H27:I27"/>
    <mergeCell ref="A28:G28"/>
    <mergeCell ref="H28:I28"/>
  </mergeCells>
  <phoneticPr fontId="3"/>
  <pageMargins left="0.70866141732283472" right="0.70866141732283472" top="0.74803149606299213" bottom="0.74803149606299213" header="0.31496062992125984" footer="0.31496062992125984"/>
  <pageSetup paperSize="9" orientation="portrait" horizontalDpi="4294967293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I35"/>
  <sheetViews>
    <sheetView showZeros="0" zoomScale="60" zoomScaleNormal="60" workbookViewId="0"/>
  </sheetViews>
  <sheetFormatPr defaultRowHeight="13.5"/>
  <cols>
    <col min="1" max="1" width="10.5" customWidth="1"/>
    <col min="2" max="2" width="17.5" customWidth="1"/>
    <col min="3" max="3" width="5.625" customWidth="1"/>
    <col min="4" max="4" width="7.625" customWidth="1"/>
    <col min="6" max="6" width="3.75" customWidth="1"/>
    <col min="7" max="7" width="12.375" customWidth="1"/>
    <col min="8" max="8" width="16.125" customWidth="1"/>
    <col min="9" max="9" width="4" customWidth="1"/>
  </cols>
  <sheetData>
    <row r="1" spans="1:9">
      <c r="G1" s="31" t="s">
        <v>69</v>
      </c>
      <c r="H1" s="24"/>
    </row>
    <row r="2" spans="1:9">
      <c r="G2" s="24" t="s">
        <v>68</v>
      </c>
      <c r="H2" s="24"/>
    </row>
    <row r="3" spans="1:9">
      <c r="G3" s="5"/>
      <c r="H3" s="5"/>
    </row>
    <row r="4" spans="1:9" ht="28.5">
      <c r="A4" s="53" t="s">
        <v>67</v>
      </c>
      <c r="B4" s="54"/>
      <c r="C4" s="54"/>
      <c r="D4" s="54"/>
      <c r="E4" s="54"/>
      <c r="F4" s="54"/>
      <c r="G4" s="54"/>
      <c r="H4" s="54"/>
      <c r="I4" s="54"/>
    </row>
    <row r="7" spans="1:9" ht="21">
      <c r="A7" s="73" t="str">
        <f>'03見積書完成'!A7</f>
        <v>ソーテック商事株式会社</v>
      </c>
      <c r="B7" s="73"/>
      <c r="C7" s="73"/>
      <c r="D7" s="25" t="s">
        <v>46</v>
      </c>
    </row>
    <row r="9" spans="1:9">
      <c r="A9" t="s">
        <v>66</v>
      </c>
    </row>
    <row r="10" spans="1:9" ht="18.75" customHeight="1">
      <c r="A10" s="24" t="s">
        <v>65</v>
      </c>
      <c r="B10" s="24"/>
      <c r="G10" s="56" t="s">
        <v>37</v>
      </c>
      <c r="H10" s="56"/>
    </row>
    <row r="11" spans="1:9" ht="18.75" customHeight="1">
      <c r="A11" s="23" t="s">
        <v>64</v>
      </c>
      <c r="B11" s="23"/>
      <c r="G11" t="s">
        <v>63</v>
      </c>
    </row>
    <row r="12" spans="1:9" ht="18.75" customHeight="1">
      <c r="G12" t="s">
        <v>29</v>
      </c>
    </row>
    <row r="13" spans="1:9" ht="18.75" customHeight="1">
      <c r="G13" t="s">
        <v>62</v>
      </c>
    </row>
    <row r="14" spans="1:9">
      <c r="B14" s="32"/>
      <c r="G14" s="20" t="s">
        <v>21</v>
      </c>
      <c r="I14" t="s">
        <v>61</v>
      </c>
    </row>
    <row r="15" spans="1:9" ht="14.25" thickBot="1"/>
    <row r="16" spans="1:9" ht="18.75" customHeight="1">
      <c r="A16" s="19" t="s">
        <v>15</v>
      </c>
      <c r="B16" s="51" t="s">
        <v>14</v>
      </c>
      <c r="C16" s="58"/>
      <c r="D16" s="52"/>
      <c r="E16" s="51" t="s">
        <v>12</v>
      </c>
      <c r="F16" s="52"/>
      <c r="G16" s="18" t="s">
        <v>13</v>
      </c>
      <c r="H16" s="51" t="s">
        <v>11</v>
      </c>
      <c r="I16" s="57"/>
    </row>
    <row r="17" spans="1:9" ht="18.75" customHeight="1">
      <c r="A17" s="11" t="str">
        <f>'03見積書完成'!A17</f>
        <v>A1000</v>
      </c>
      <c r="B17" s="70" t="str">
        <f>'03見積書完成'!B17</f>
        <v>薄型液晶テレビ</v>
      </c>
      <c r="C17" s="71"/>
      <c r="D17" s="72"/>
      <c r="E17" s="75">
        <f>'03見積書完成'!E17</f>
        <v>158600</v>
      </c>
      <c r="F17" s="72"/>
      <c r="G17" s="10">
        <f>'03見積書完成'!G17</f>
        <v>1</v>
      </c>
      <c r="H17" s="70">
        <f>'03見積書完成'!H17</f>
        <v>158600</v>
      </c>
      <c r="I17" s="74"/>
    </row>
    <row r="18" spans="1:9" ht="18.75" customHeight="1">
      <c r="A18" s="11" t="str">
        <f>'03見積書完成'!A18</f>
        <v>A1012</v>
      </c>
      <c r="B18" s="70" t="str">
        <f>'03見積書完成'!B18</f>
        <v>ノート型パソコン</v>
      </c>
      <c r="C18" s="71"/>
      <c r="D18" s="72"/>
      <c r="E18" s="70">
        <f>'03見積書完成'!E18</f>
        <v>160000</v>
      </c>
      <c r="F18" s="72"/>
      <c r="G18" s="10">
        <f>'03見積書完成'!G18</f>
        <v>2</v>
      </c>
      <c r="H18" s="70">
        <f>'03見積書完成'!H18</f>
        <v>320000</v>
      </c>
      <c r="I18" s="74"/>
    </row>
    <row r="19" spans="1:9" ht="18.75" customHeight="1">
      <c r="A19" s="11" t="str">
        <f>'03見積書完成'!A19</f>
        <v>A1014</v>
      </c>
      <c r="B19" s="70" t="str">
        <f>'03見積書完成'!B19</f>
        <v>インクジェットプリンタ</v>
      </c>
      <c r="C19" s="71"/>
      <c r="D19" s="72"/>
      <c r="E19" s="70">
        <f>'03見積書完成'!E19</f>
        <v>38000</v>
      </c>
      <c r="F19" s="72"/>
      <c r="G19" s="10">
        <f>'03見積書完成'!G19</f>
        <v>1</v>
      </c>
      <c r="H19" s="70">
        <f>'03見積書完成'!H19</f>
        <v>38000</v>
      </c>
      <c r="I19" s="74"/>
    </row>
    <row r="20" spans="1:9" ht="18.75" customHeight="1">
      <c r="A20" s="11" t="str">
        <f>'03見積書完成'!A20</f>
        <v>A1011</v>
      </c>
      <c r="B20" s="70" t="str">
        <f>'03見積書完成'!B20</f>
        <v>デスクトップ型パソコン</v>
      </c>
      <c r="C20" s="71"/>
      <c r="D20" s="72"/>
      <c r="E20" s="70">
        <f>'03見積書完成'!E20</f>
        <v>110000</v>
      </c>
      <c r="F20" s="72"/>
      <c r="G20" s="10">
        <f>'03見積書完成'!G20</f>
        <v>1</v>
      </c>
      <c r="H20" s="70">
        <f>'03見積書完成'!H20</f>
        <v>110000</v>
      </c>
      <c r="I20" s="74"/>
    </row>
    <row r="21" spans="1:9" ht="18.75" customHeight="1">
      <c r="A21" s="11" t="str">
        <f>'03見積書完成'!A21</f>
        <v>A1015</v>
      </c>
      <c r="B21" s="70" t="str">
        <f>'03見積書完成'!B21</f>
        <v>複合プリンタ</v>
      </c>
      <c r="C21" s="71"/>
      <c r="D21" s="72"/>
      <c r="E21" s="70">
        <f>'03見積書完成'!E21</f>
        <v>48000</v>
      </c>
      <c r="F21" s="72"/>
      <c r="G21" s="10">
        <f>'03見積書完成'!G21</f>
        <v>1</v>
      </c>
      <c r="H21" s="70">
        <f>'03見積書完成'!H21</f>
        <v>48000</v>
      </c>
      <c r="I21" s="74"/>
    </row>
    <row r="22" spans="1:9" ht="18.75" customHeight="1">
      <c r="A22" s="11" t="str">
        <f>'03見積書完成'!A22</f>
        <v>A1008</v>
      </c>
      <c r="B22" s="70" t="str">
        <f>'03見積書完成'!B22</f>
        <v>両開き冷蔵庫</v>
      </c>
      <c r="C22" s="71"/>
      <c r="D22" s="72"/>
      <c r="E22" s="70">
        <f>'03見積書完成'!E22</f>
        <v>160000</v>
      </c>
      <c r="F22" s="72"/>
      <c r="G22" s="10">
        <f>'03見積書完成'!G22</f>
        <v>1</v>
      </c>
      <c r="H22" s="70">
        <f>'03見積書完成'!H22</f>
        <v>160000</v>
      </c>
      <c r="I22" s="74"/>
    </row>
    <row r="23" spans="1:9" ht="18.75" customHeight="1">
      <c r="A23" s="11">
        <f>'03見積書完成'!A23</f>
        <v>0</v>
      </c>
      <c r="B23" s="70" t="str">
        <f>'03見積書完成'!B23</f>
        <v/>
      </c>
      <c r="C23" s="71"/>
      <c r="D23" s="72"/>
      <c r="E23" s="70" t="str">
        <f>'03見積書完成'!E23</f>
        <v/>
      </c>
      <c r="F23" s="72"/>
      <c r="G23" s="10">
        <f>'03見積書完成'!G23</f>
        <v>0</v>
      </c>
      <c r="H23" s="70" t="str">
        <f>'03見積書完成'!H23</f>
        <v/>
      </c>
      <c r="I23" s="74"/>
    </row>
    <row r="24" spans="1:9" ht="18.75" customHeight="1">
      <c r="A24" s="11">
        <f>'03見積書完成'!A24</f>
        <v>0</v>
      </c>
      <c r="B24" s="70" t="str">
        <f>'03見積書完成'!B24</f>
        <v/>
      </c>
      <c r="C24" s="71"/>
      <c r="D24" s="72"/>
      <c r="E24" s="70" t="str">
        <f>'03見積書完成'!E24</f>
        <v/>
      </c>
      <c r="F24" s="72"/>
      <c r="G24" s="10">
        <f>'03見積書完成'!G24</f>
        <v>0</v>
      </c>
      <c r="H24" s="70" t="str">
        <f>'03見積書完成'!H24</f>
        <v/>
      </c>
      <c r="I24" s="74"/>
    </row>
    <row r="25" spans="1:9" ht="18.75" customHeight="1">
      <c r="A25" s="11">
        <f>'03見積書完成'!A25</f>
        <v>0</v>
      </c>
      <c r="B25" s="70" t="str">
        <f>'03見積書完成'!B25</f>
        <v/>
      </c>
      <c r="C25" s="71"/>
      <c r="D25" s="72"/>
      <c r="E25" s="70" t="str">
        <f>'03見積書完成'!E25</f>
        <v/>
      </c>
      <c r="F25" s="72"/>
      <c r="G25" s="10">
        <f>'03見積書完成'!G25</f>
        <v>0</v>
      </c>
      <c r="H25" s="70" t="str">
        <f>'03見積書完成'!H25</f>
        <v/>
      </c>
      <c r="I25" s="74"/>
    </row>
    <row r="26" spans="1:9" ht="18.75" customHeight="1">
      <c r="A26" s="45" t="s">
        <v>75</v>
      </c>
      <c r="B26" s="46"/>
      <c r="C26" s="46"/>
      <c r="D26" s="46"/>
      <c r="E26" s="46"/>
      <c r="F26" s="46"/>
      <c r="G26" s="47"/>
      <c r="H26" s="48">
        <f>SUM(H17:I25)</f>
        <v>834600</v>
      </c>
      <c r="I26" s="49"/>
    </row>
    <row r="27" spans="1:9" ht="18.75" customHeight="1">
      <c r="A27" s="45" t="s">
        <v>76</v>
      </c>
      <c r="B27" s="64"/>
      <c r="C27" s="64"/>
      <c r="D27" s="64"/>
      <c r="E27" s="64"/>
      <c r="F27" s="64"/>
      <c r="G27" s="35">
        <f>'03見積書完成'!G27</f>
        <v>0.18</v>
      </c>
      <c r="H27" s="65">
        <f>H26*G27</f>
        <v>150228</v>
      </c>
      <c r="I27" s="66"/>
    </row>
    <row r="28" spans="1:9" ht="18.75" customHeight="1">
      <c r="A28" s="45" t="s">
        <v>77</v>
      </c>
      <c r="B28" s="64"/>
      <c r="C28" s="64"/>
      <c r="D28" s="64"/>
      <c r="E28" s="64"/>
      <c r="F28" s="64"/>
      <c r="G28" s="67"/>
      <c r="H28" s="48">
        <f>H26-H27</f>
        <v>684372</v>
      </c>
      <c r="I28" s="49"/>
    </row>
    <row r="29" spans="1:9" ht="18.75" customHeight="1" thickBot="1">
      <c r="A29" s="68" t="s">
        <v>78</v>
      </c>
      <c r="B29" s="69"/>
      <c r="C29" s="69"/>
      <c r="D29" s="69"/>
      <c r="E29" s="69"/>
      <c r="F29" s="69"/>
      <c r="G29" s="36">
        <v>0.05</v>
      </c>
      <c r="H29" s="38">
        <f>ROUND(H28*G29,0)</f>
        <v>34219</v>
      </c>
      <c r="I29" s="39"/>
    </row>
    <row r="30" spans="1:9" ht="18.75" customHeight="1" thickBot="1">
      <c r="A30" s="59" t="s">
        <v>1</v>
      </c>
      <c r="B30" s="60"/>
      <c r="C30" s="60"/>
      <c r="D30" s="60"/>
      <c r="E30" s="60"/>
      <c r="F30" s="60"/>
      <c r="G30" s="61"/>
      <c r="H30" s="62">
        <f>H28+H29</f>
        <v>718591</v>
      </c>
      <c r="I30" s="63"/>
    </row>
    <row r="31" spans="1:9">
      <c r="A31" s="9" t="s">
        <v>0</v>
      </c>
      <c r="B31" s="8"/>
      <c r="C31" s="8"/>
      <c r="D31" s="8"/>
      <c r="E31" s="8"/>
      <c r="F31" s="8"/>
      <c r="G31" s="8"/>
      <c r="H31" s="8"/>
      <c r="I31" s="7"/>
    </row>
    <row r="32" spans="1:9">
      <c r="A32" s="6"/>
      <c r="B32" s="5"/>
      <c r="C32" s="5"/>
      <c r="D32" s="5"/>
      <c r="E32" s="5"/>
      <c r="F32" s="5"/>
      <c r="G32" s="5"/>
      <c r="H32" s="5"/>
      <c r="I32" s="4"/>
    </row>
    <row r="33" spans="1:9">
      <c r="A33" s="6"/>
      <c r="B33" s="5"/>
      <c r="C33" s="5"/>
      <c r="D33" s="5"/>
      <c r="E33" s="5"/>
      <c r="F33" s="5"/>
      <c r="G33" s="5"/>
      <c r="H33" s="5"/>
      <c r="I33" s="4"/>
    </row>
    <row r="34" spans="1:9">
      <c r="A34" s="6"/>
      <c r="B34" s="5"/>
      <c r="C34" s="5"/>
      <c r="D34" s="5"/>
      <c r="E34" s="5"/>
      <c r="F34" s="5"/>
      <c r="G34" s="5"/>
      <c r="H34" s="5"/>
      <c r="I34" s="4"/>
    </row>
    <row r="35" spans="1:9" ht="14.25" thickBot="1">
      <c r="A35" s="3"/>
      <c r="B35" s="2"/>
      <c r="C35" s="2"/>
      <c r="D35" s="2"/>
      <c r="E35" s="2"/>
      <c r="F35" s="2"/>
      <c r="G35" s="2"/>
      <c r="H35" s="2"/>
      <c r="I35" s="1"/>
    </row>
  </sheetData>
  <mergeCells count="43">
    <mergeCell ref="A4:I4"/>
    <mergeCell ref="A7:C7"/>
    <mergeCell ref="G10:H10"/>
    <mergeCell ref="B16:D16"/>
    <mergeCell ref="E16:F16"/>
    <mergeCell ref="H16:I16"/>
    <mergeCell ref="B17:D17"/>
    <mergeCell ref="E17:F17"/>
    <mergeCell ref="H17:I17"/>
    <mergeCell ref="B18:D18"/>
    <mergeCell ref="E18:F18"/>
    <mergeCell ref="H18:I18"/>
    <mergeCell ref="B19:D19"/>
    <mergeCell ref="E19:F19"/>
    <mergeCell ref="H19:I19"/>
    <mergeCell ref="B20:D20"/>
    <mergeCell ref="E20:F20"/>
    <mergeCell ref="H20:I20"/>
    <mergeCell ref="B21:D21"/>
    <mergeCell ref="E21:F21"/>
    <mergeCell ref="H21:I21"/>
    <mergeCell ref="B22:D22"/>
    <mergeCell ref="E22:F22"/>
    <mergeCell ref="H22:I22"/>
    <mergeCell ref="B23:D23"/>
    <mergeCell ref="E23:F23"/>
    <mergeCell ref="H23:I23"/>
    <mergeCell ref="B24:D24"/>
    <mergeCell ref="E24:F24"/>
    <mergeCell ref="H24:I24"/>
    <mergeCell ref="A29:F29"/>
    <mergeCell ref="H29:I29"/>
    <mergeCell ref="A30:G30"/>
    <mergeCell ref="B25:D25"/>
    <mergeCell ref="E25:F25"/>
    <mergeCell ref="H25:I25"/>
    <mergeCell ref="H30:I30"/>
    <mergeCell ref="A26:G26"/>
    <mergeCell ref="H26:I26"/>
    <mergeCell ref="A27:F27"/>
    <mergeCell ref="H27:I27"/>
    <mergeCell ref="A28:G28"/>
    <mergeCell ref="H28:I28"/>
  </mergeCells>
  <phoneticPr fontId="3"/>
  <pageMargins left="0.70866141732283472" right="0.70866141732283472" top="0.74803149606299213" bottom="0.74803149606299213" header="0.31496062992125984" footer="0.31496062992125984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03見積書未完成</vt:lpstr>
      <vt:lpstr>03見積書完成</vt:lpstr>
      <vt:lpstr>03請求書完成</vt:lpstr>
      <vt:lpstr>03納品書完成</vt:lpstr>
    </vt:vector>
  </TitlesOfParts>
  <Company>FJ-USER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kotake</dc:creator>
  <cp:lastModifiedBy>kotake</cp:lastModifiedBy>
  <cp:lastPrinted>2009-06-04T16:56:15Z</cp:lastPrinted>
  <dcterms:created xsi:type="dcterms:W3CDTF">2009-05-08T04:14:52Z</dcterms:created>
  <dcterms:modified xsi:type="dcterms:W3CDTF">2009-06-12T13:17:17Z</dcterms:modified>
</cp:coreProperties>
</file>